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15" windowWidth="19155" windowHeight="6855" activeTab="1"/>
  </bookViews>
  <sheets>
    <sheet name="Index" sheetId="2" r:id="rId1"/>
    <sheet name="Summary" sheetId="5" r:id="rId2"/>
    <sheet name="2. Memb" sheetId="1" r:id="rId3"/>
    <sheet name="3. Home" sheetId="3" r:id="rId4"/>
    <sheet name="4. Junior" sheetId="8" r:id="rId5"/>
    <sheet name="5. Int" sheetId="6" r:id="rId6"/>
    <sheet name="6. British" sheetId="7" r:id="rId7"/>
    <sheet name="7. Admin" sheetId="4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37" i="5" l="1"/>
  <c r="B37" i="5"/>
  <c r="C24" i="8" l="1"/>
  <c r="C12" i="5" s="1"/>
  <c r="C42" i="8"/>
  <c r="C22" i="5" s="1"/>
  <c r="C24" i="5"/>
  <c r="C35" i="5" s="1"/>
  <c r="C14" i="5"/>
  <c r="C18" i="7"/>
  <c r="D14" i="7"/>
  <c r="D15" i="7"/>
  <c r="F18" i="7"/>
  <c r="C30" i="7"/>
  <c r="D27" i="7"/>
  <c r="F30" i="7"/>
  <c r="F33" i="7"/>
  <c r="C25" i="5"/>
  <c r="C21" i="5"/>
  <c r="C20" i="5"/>
  <c r="C15" i="5"/>
  <c r="C11" i="5"/>
  <c r="C10" i="5"/>
  <c r="D35" i="4"/>
  <c r="D25" i="4"/>
  <c r="D24" i="4"/>
  <c r="D19" i="4"/>
  <c r="D35" i="6"/>
  <c r="C23" i="5" s="1"/>
  <c r="D19" i="6"/>
  <c r="D38" i="6" s="1"/>
  <c r="D27" i="3"/>
  <c r="D29" i="3" s="1"/>
  <c r="D16" i="3"/>
  <c r="D18" i="3" s="1"/>
  <c r="D31" i="3" s="1"/>
  <c r="D46" i="1"/>
  <c r="D19" i="1"/>
  <c r="D32" i="1" s="1"/>
  <c r="D49" i="1" s="1"/>
  <c r="D41" i="3"/>
  <c r="D42" i="3"/>
  <c r="D43" i="3" s="1"/>
  <c r="B43" i="3"/>
  <c r="C43" i="3"/>
  <c r="D51" i="3"/>
  <c r="D52" i="3"/>
  <c r="D53" i="3" s="1"/>
  <c r="B53" i="3"/>
  <c r="C53" i="3"/>
  <c r="C44" i="1"/>
  <c r="C43" i="1"/>
  <c r="C42" i="1"/>
  <c r="C41" i="1"/>
  <c r="C38" i="1"/>
  <c r="C37" i="1"/>
  <c r="C36" i="1"/>
  <c r="C45" i="8" l="1"/>
  <c r="C13" i="5"/>
  <c r="C33" i="5"/>
  <c r="C36" i="5"/>
  <c r="C33" i="7"/>
  <c r="D13" i="7"/>
  <c r="C34" i="5"/>
  <c r="C31" i="5"/>
  <c r="C16" i="5"/>
  <c r="C27" i="5"/>
  <c r="C32" i="5"/>
  <c r="D40" i="4"/>
  <c r="D43" i="4" s="1"/>
  <c r="C38" i="5" l="1"/>
  <c r="C19" i="4" l="1"/>
  <c r="B15" i="5" s="1"/>
  <c r="C39" i="1" l="1"/>
  <c r="D12" i="7" l="1"/>
  <c r="C40" i="1"/>
  <c r="C46" i="1" s="1"/>
  <c r="B20" i="5" s="1"/>
  <c r="C18" i="3" l="1"/>
  <c r="B11" i="5" l="1"/>
  <c r="C40" i="4" l="1"/>
  <c r="B25" i="5" s="1"/>
  <c r="B36" i="5" s="1"/>
  <c r="C43" i="4" l="1"/>
  <c r="D25" i="7"/>
  <c r="D22" i="7"/>
  <c r="D23" i="7"/>
  <c r="D24" i="7"/>
  <c r="D26" i="7" l="1"/>
  <c r="D28" i="7"/>
  <c r="B24" i="8"/>
  <c r="B12" i="5" s="1"/>
  <c r="D30" i="7" l="1"/>
  <c r="D11" i="7"/>
  <c r="E30" i="7"/>
  <c r="B24" i="5" s="1"/>
  <c r="C19" i="6"/>
  <c r="B13" i="5" l="1"/>
  <c r="C35" i="6"/>
  <c r="B23" i="5" s="1"/>
  <c r="B34" i="5" l="1"/>
  <c r="C38" i="6"/>
  <c r="C29" i="3" l="1"/>
  <c r="B21" i="5" l="1"/>
  <c r="C31" i="3"/>
  <c r="B32" i="5" l="1"/>
  <c r="B42" i="8" l="1"/>
  <c r="B22" i="5" l="1"/>
  <c r="B45" i="8"/>
  <c r="B33" i="5" l="1"/>
  <c r="B27" i="5"/>
  <c r="D16" i="7" l="1"/>
  <c r="D18" i="7" s="1"/>
  <c r="D33" i="7" s="1"/>
  <c r="E18" i="7"/>
  <c r="B14" i="5" l="1"/>
  <c r="B35" i="5" s="1"/>
  <c r="E33" i="7"/>
  <c r="C19" i="1" l="1"/>
  <c r="C32" i="1" s="1"/>
  <c r="B10" i="5" l="1"/>
  <c r="C49" i="1"/>
  <c r="B16" i="5" l="1"/>
  <c r="B31" i="5"/>
  <c r="B38" i="5" s="1"/>
</calcChain>
</file>

<file path=xl/sharedStrings.xml><?xml version="1.0" encoding="utf-8"?>
<sst xmlns="http://schemas.openxmlformats.org/spreadsheetml/2006/main" count="305" uniqueCount="192">
  <si>
    <t>ENGLISH CHESS FEDERATION</t>
  </si>
  <si>
    <t>16 MONTH FINANCIAL YEAR ENDED 31 AUGUST 2013</t>
  </si>
  <si>
    <t>Note</t>
  </si>
  <si>
    <t>2011/12</t>
  </si>
  <si>
    <t>2012/13</t>
  </si>
  <si>
    <t>12 months</t>
  </si>
  <si>
    <t>16 months</t>
  </si>
  <si>
    <t>INCOME</t>
  </si>
  <si>
    <t>Platinum</t>
  </si>
  <si>
    <t>Junior Platinum</t>
  </si>
  <si>
    <t>Gold</t>
  </si>
  <si>
    <t>Junior Gold</t>
  </si>
  <si>
    <t>Silver</t>
  </si>
  <si>
    <t>Junior Silver</t>
  </si>
  <si>
    <t>Bronze</t>
  </si>
  <si>
    <t>Junior Bronze</t>
  </si>
  <si>
    <t>Membership sub-total</t>
  </si>
  <si>
    <t>Old membership scheme - individuals</t>
  </si>
  <si>
    <t>Old membership scheme - MOs</t>
  </si>
  <si>
    <t>Direct members sundry income</t>
  </si>
  <si>
    <t>Game Fee League</t>
  </si>
  <si>
    <t>Game Fee Congress</t>
  </si>
  <si>
    <t>Game Fee Junior</t>
  </si>
  <si>
    <t>Non-territorial affiliates</t>
  </si>
  <si>
    <t>Game Fee Prior year</t>
  </si>
  <si>
    <t>Game Fee Inter-club</t>
  </si>
  <si>
    <t>FIDE rating and registration fees</t>
  </si>
  <si>
    <t>Marketing income</t>
  </si>
  <si>
    <t>EXPENDITURE</t>
  </si>
  <si>
    <t>Newsletter</t>
  </si>
  <si>
    <t>Mailing, sundries etc.</t>
  </si>
  <si>
    <t>Other</t>
  </si>
  <si>
    <t>Online membership</t>
  </si>
  <si>
    <t>Online transaction fees</t>
  </si>
  <si>
    <t>FIDE registration fees</t>
  </si>
  <si>
    <t>FIDE rating fees</t>
  </si>
  <si>
    <t>Awards</t>
  </si>
  <si>
    <t>Other marketing expenses</t>
  </si>
  <si>
    <t>NET INCOME/(EXPENDITURE)</t>
  </si>
  <si>
    <t>Notes</t>
  </si>
  <si>
    <t>DETAILED ACCOUNTS</t>
  </si>
  <si>
    <t>16 MONTHS ENDED 31 AUGUST 2013</t>
  </si>
  <si>
    <t>Summary</t>
  </si>
  <si>
    <t>Home Chess (excluding British Championships)</t>
  </si>
  <si>
    <t>Junior Directorate</t>
  </si>
  <si>
    <t>International Directorate</t>
  </si>
  <si>
    <t>British Championships</t>
  </si>
  <si>
    <t>Administration</t>
  </si>
  <si>
    <t>Membership and Marketing Directorate</t>
  </si>
  <si>
    <t>was accounted for through the books of the ECF on a one-off basis.</t>
  </si>
  <si>
    <t xml:space="preserve">4. Sundry income and expenditure was unusually high for 2011/12 as the British Blitz </t>
  </si>
  <si>
    <t>3. In view of the low sales it is not proposed to produce further printed grading lists.</t>
  </si>
  <si>
    <t>Net</t>
  </si>
  <si>
    <t>Expenditure</t>
  </si>
  <si>
    <t>Income</t>
  </si>
  <si>
    <t>Total</t>
  </si>
  <si>
    <t>July 2013</t>
  </si>
  <si>
    <t>July 2012</t>
  </si>
  <si>
    <t>figures for the two events individually were:</t>
  </si>
  <si>
    <t>County Championships, ending in July 2012 and July 2013 respectively.  The</t>
  </si>
  <si>
    <t>2.  As a result of the change in financial year end, the 2012/13 figures included two</t>
  </si>
  <si>
    <t>National Club Championships, ending in July 2012 and July 2013 respectively.  The</t>
  </si>
  <si>
    <t>1.  As a result of the change in financial year end, the 2012/13 figures included two</t>
  </si>
  <si>
    <t>Sundry</t>
  </si>
  <si>
    <t>Grading list printing</t>
  </si>
  <si>
    <t>Grading administrator</t>
  </si>
  <si>
    <t>Women's Chess</t>
  </si>
  <si>
    <t>County Championships</t>
  </si>
  <si>
    <t>National Club Championships</t>
  </si>
  <si>
    <t>Master points</t>
  </si>
  <si>
    <t>Sale of grading lists</t>
  </si>
  <si>
    <t>Yearbook</t>
  </si>
  <si>
    <t>Loan interest</t>
  </si>
  <si>
    <t>Corporation tax</t>
  </si>
  <si>
    <t>Office equipment maintenance &amp; rental</t>
  </si>
  <si>
    <t>Rent and rates</t>
  </si>
  <si>
    <t>Internet and website</t>
  </si>
  <si>
    <t>Postage</t>
  </si>
  <si>
    <t>Telecommunications</t>
  </si>
  <si>
    <t>Audit Fee</t>
  </si>
  <si>
    <t>Depreciation</t>
  </si>
  <si>
    <t>Insurance</t>
  </si>
  <si>
    <t>Salaries and NIC Office Staff</t>
  </si>
  <si>
    <t>Insurance services commission</t>
  </si>
  <si>
    <t>Government grant</t>
  </si>
  <si>
    <t>Interest</t>
  </si>
  <si>
    <t>Donations</t>
  </si>
  <si>
    <t>PIF income</t>
  </si>
  <si>
    <t>DETAILED ACCOUNTS -</t>
  </si>
  <si>
    <t>7. ADMINISTRATION</t>
  </si>
  <si>
    <t>3. HOME DIRECTORATE (EXCLUDING BRITISH CHAMPIONSHIPS)</t>
  </si>
  <si>
    <t>2. MEMBERSHIP AND MARKETING DIRECTORATE</t>
  </si>
  <si>
    <t>1. SUMMARY</t>
  </si>
  <si>
    <t>Membership and Marketing</t>
  </si>
  <si>
    <t>Home</t>
  </si>
  <si>
    <t>Junior</t>
  </si>
  <si>
    <t>International</t>
  </si>
  <si>
    <t>Photocopying, Printing &amp; Stationery</t>
  </si>
  <si>
    <t>Bank and Credit card charges</t>
  </si>
  <si>
    <t>President, Board and Council expenses</t>
  </si>
  <si>
    <t>every two years.</t>
  </si>
  <si>
    <t>2.  The World Cities was entered for the first time in December 2012.  This event takes place</t>
  </si>
  <si>
    <t>The 2011 event was the responsibility of Junior and future events have reverted to Junior</t>
  </si>
  <si>
    <t>1.  The 2012 World Junior championship was the responsibility of the International Directorate.</t>
  </si>
  <si>
    <t>Other expenditure</t>
  </si>
  <si>
    <t>Other FIDE fees</t>
  </si>
  <si>
    <t>FIDE arbiters licences</t>
  </si>
  <si>
    <t>FIDE membership fee</t>
  </si>
  <si>
    <t>International Rating Officer</t>
  </si>
  <si>
    <t>Grants to individuals</t>
  </si>
  <si>
    <t>Elite Development Support</t>
  </si>
  <si>
    <t>European Seniors</t>
  </si>
  <si>
    <t>World Cities</t>
  </si>
  <si>
    <t>World Junior</t>
  </si>
  <si>
    <t>Olympiad</t>
  </si>
  <si>
    <t>European Teams</t>
  </si>
  <si>
    <t>FIDE Arbiters licences</t>
  </si>
  <si>
    <t>European Individual</t>
  </si>
  <si>
    <t>1. Women's Chess has been included as part of Home.</t>
  </si>
  <si>
    <t>purpose.  At 31 August 2014 the unexpended donation was £14,000.</t>
  </si>
  <si>
    <t>5.  £2,000 to fund the English prizes is drawn down each year from a substantial donation provided for this</t>
  </si>
  <si>
    <t>Robinson Youth Chess Trust provides £7,000, including £2,00 specifically towards junior coaching.</t>
  </si>
  <si>
    <t>4.  The Permanent Invested Fund provides £5,000 each year towards the Championships.  The John</t>
  </si>
  <si>
    <t>3.  Entry fees are stated net of entry fee refunds.</t>
  </si>
  <si>
    <t>on the 2013 event, approximately £1,200 was attributable to the Gala dinner.</t>
  </si>
  <si>
    <t>Riviera Centre in 2013.  This was recouped in the light of the larger than budgeted entry fees.  Of the deficit</t>
  </si>
  <si>
    <t>2.  The Board initially allocated £7,500 out of the Marthin Hawley legacy to cover the fire of the</t>
  </si>
  <si>
    <t>to Sheffield 2011.</t>
  </si>
  <si>
    <t>2012/13 financial year.  Separate figures have been provided for each.  The 2011/12 figures relate</t>
  </si>
  <si>
    <t>1. Two Championship events, North Shields 2012 and Torquay 2013, took place during the 16 month</t>
  </si>
  <si>
    <t>NOTES</t>
  </si>
  <si>
    <t>Venue</t>
  </si>
  <si>
    <t>Presentation and commentary</t>
  </si>
  <si>
    <t>Junior Coaching</t>
  </si>
  <si>
    <t>Control team</t>
  </si>
  <si>
    <t>Appearance Fees (including hotel)</t>
  </si>
  <si>
    <t>Prizes</t>
  </si>
  <si>
    <t>English Championship prize</t>
  </si>
  <si>
    <t>John Robinson/PIF</t>
  </si>
  <si>
    <t>Sponsorship</t>
  </si>
  <si>
    <t>Entry fees</t>
  </si>
  <si>
    <t>Shields</t>
  </si>
  <si>
    <t>Torquay</t>
  </si>
  <si>
    <t>North</t>
  </si>
  <si>
    <t>5. INTERNATIONAL DIRECTORATE</t>
  </si>
  <si>
    <t>6. BRITISH CHAMPIONSHIPS</t>
  </si>
  <si>
    <t>Certificate of Excellence</t>
  </si>
  <si>
    <t>Certificate of Merit</t>
  </si>
  <si>
    <t>Girls Chess</t>
  </si>
  <si>
    <t>National Schools</t>
  </si>
  <si>
    <t>Glorney, Gilbert, Stokes &amp; Robinson</t>
  </si>
  <si>
    <t>English Youth Grand Prix</t>
  </si>
  <si>
    <t>Other International Tournaments</t>
  </si>
  <si>
    <t>EU Youth</t>
  </si>
  <si>
    <t>European Schools</t>
  </si>
  <si>
    <t>World Schools</t>
  </si>
  <si>
    <t>European Youth</t>
  </si>
  <si>
    <t>World Youth</t>
  </si>
  <si>
    <t>Actual</t>
  </si>
  <si>
    <t>12 month</t>
  </si>
  <si>
    <t>Obsolete stock written off</t>
  </si>
  <si>
    <t>4.  General Funding and Management Services have been combined as Administration</t>
  </si>
  <si>
    <t>1.  The membership figures include only the first year's income of 3 year memberships</t>
  </si>
  <si>
    <t>taken out in 2012/13.</t>
  </si>
  <si>
    <t>2.  FIDE rating and registration fees have been included in this section of the accounts</t>
  </si>
  <si>
    <t>as the ECF absorbs the cost of these as a benefit of Gold and Platinum membership</t>
  </si>
  <si>
    <t xml:space="preserve">in respect of memberships processed through the online system. </t>
  </si>
  <si>
    <t>4.  Online transaction fees represent amounts payable to PaySubsOnline and Paypal</t>
  </si>
  <si>
    <t>3.  Online membership costs represent amounts payable to PaySubsOnline to set up</t>
  </si>
  <si>
    <t>the system, including additional amounts agreed by the Board for enhancements.</t>
  </si>
  <si>
    <t>3.  The European Seniors figures were much higher in 2011/12 because of accommodation</t>
  </si>
  <si>
    <t>and other costs collected and paid for by the ECF rather than directly by the players.</t>
  </si>
  <si>
    <t>1.  The comparative for PIF income represents an amount paid following a Council</t>
  </si>
  <si>
    <t>resolution after the loss of the DCMS grant</t>
  </si>
  <si>
    <t>2. The negative comparative for Government grant represented a reversal of an over-</t>
  </si>
  <si>
    <t>accrual in 2010/11.</t>
  </si>
  <si>
    <t>3.  The depreciation charge has fallen as a result of older equipment becoming fully</t>
  </si>
  <si>
    <t>written down.</t>
  </si>
  <si>
    <t>4.  Loan interest related to a loan from the John Robinson Youth Chess Trust which was</t>
  </si>
  <si>
    <t>repaid during 2012/13.</t>
  </si>
  <si>
    <t>Other income (including JRT in 2012/13)</t>
  </si>
  <si>
    <t xml:space="preserve">3. Direct Members, Game Fee and Marketing have been combined as Membership and </t>
  </si>
  <si>
    <t>Marketing.</t>
  </si>
  <si>
    <t>FIDE-elements in Membership &amp; Marketing or International</t>
  </si>
  <si>
    <t>2. Grading has been split, with the non-FIDE elements being included in Home and the</t>
  </si>
  <si>
    <t>The following changes have been made to the classifications adopted in the management</t>
  </si>
  <si>
    <t>accounts accompanying the 2011/12 statutory accounts, with comparatives being</t>
  </si>
  <si>
    <t>changed in the interests of consistency.</t>
  </si>
  <si>
    <t>4. JUNIOR CHESS DIRECTORATE</t>
  </si>
  <si>
    <t>C20.5</t>
  </si>
  <si>
    <t>FINANCE COUNCIL MEETING 12 APRIL 2014</t>
  </si>
  <si>
    <t>DETAILED MANAGEMENT ACCOUNTS FOR THE 16 MONTHS ENDED 31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</si>
</sst>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1" xfId="0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Border="1"/>
    <xf numFmtId="3" fontId="5" fillId="0" borderId="2" xfId="0" applyNumberFormat="1" applyFont="1" applyBorder="1"/>
    <xf numFmtId="3" fontId="4" fillId="0" borderId="2" xfId="0" applyNumberFormat="1" applyFont="1" applyBorder="1"/>
    <xf numFmtId="3" fontId="2" fillId="0" borderId="1" xfId="0" applyNumberFormat="1" applyFont="1" applyBorder="1"/>
    <xf numFmtId="3" fontId="5" fillId="0" borderId="3" xfId="0" applyNumberFormat="1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2" fontId="4" fillId="0" borderId="0" xfId="0" applyNumberFormat="1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/>
    <xf numFmtId="49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3" fontId="4" fillId="0" borderId="2" xfId="0" applyNumberFormat="1" applyFont="1" applyFill="1" applyBorder="1"/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Border="1"/>
    <xf numFmtId="3" fontId="4" fillId="0" borderId="0" xfId="0" applyNumberFormat="1" applyFont="1" applyFill="1"/>
    <xf numFmtId="3" fontId="8" fillId="0" borderId="2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8" fillId="0" borderId="0" xfId="0" applyFont="1"/>
    <xf numFmtId="3" fontId="8" fillId="0" borderId="1" xfId="0" applyNumberFormat="1" applyFont="1" applyBorder="1"/>
    <xf numFmtId="3" fontId="11" fillId="0" borderId="1" xfId="0" applyNumberFormat="1" applyFont="1" applyBorder="1"/>
    <xf numFmtId="3" fontId="8" fillId="0" borderId="3" xfId="0" applyNumberFormat="1" applyFont="1" applyBorder="1"/>
    <xf numFmtId="0" fontId="11" fillId="0" borderId="0" xfId="0" applyFont="1"/>
    <xf numFmtId="0" fontId="12" fillId="0" borderId="0" xfId="0" applyFont="1"/>
    <xf numFmtId="3" fontId="10" fillId="0" borderId="0" xfId="0" applyNumberFormat="1" applyFont="1"/>
    <xf numFmtId="3" fontId="12" fillId="0" borderId="0" xfId="0" applyNumberFormat="1" applyFont="1" applyAlignment="1">
      <alignment horizontal="right"/>
    </xf>
    <xf numFmtId="3" fontId="8" fillId="0" borderId="0" xfId="0" applyNumberFormat="1" applyFont="1" applyFill="1"/>
    <xf numFmtId="0" fontId="9" fillId="0" borderId="0" xfId="0" applyFont="1" applyAlignment="1">
      <alignment horizontal="right"/>
    </xf>
    <xf numFmtId="0" fontId="1" fillId="0" borderId="0" xfId="0" applyFont="1"/>
    <xf numFmtId="0" fontId="1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ocuments/ECF/ECF%20Aug%202013%20trial%20bal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Summary"/>
      <sheetName val="DMs"/>
      <sheetName val="Home"/>
      <sheetName val="Junior"/>
      <sheetName val="Int"/>
      <sheetName val="British"/>
      <sheetName val="Admin"/>
      <sheetName val="P&amp;L TB"/>
      <sheetName val="BS TB"/>
      <sheetName val="ADJ  1"/>
      <sheetName val="ADJ 2"/>
      <sheetName val="0017"/>
      <sheetName val="0050"/>
      <sheetName val="0051"/>
      <sheetName val="0055"/>
      <sheetName val="0056"/>
      <sheetName val="Memb"/>
      <sheetName val="Sheet2"/>
      <sheetName val="GF"/>
      <sheetName val="Sheet1"/>
      <sheetName val="Sheet3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L6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863.36</v>
          </cell>
        </row>
        <row r="52">
          <cell r="K52">
            <v>507.61</v>
          </cell>
        </row>
        <row r="53">
          <cell r="K53">
            <v>5867.7600000000011</v>
          </cell>
        </row>
        <row r="54">
          <cell r="K54">
            <v>7202.52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26.1</v>
          </cell>
        </row>
        <row r="217">
          <cell r="K217">
            <v>190.77</v>
          </cell>
        </row>
        <row r="225">
          <cell r="K225">
            <v>3917.99</v>
          </cell>
        </row>
        <row r="226">
          <cell r="K226">
            <v>3488.11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0" sqref="B10"/>
    </sheetView>
  </sheetViews>
  <sheetFormatPr defaultRowHeight="14.25" x14ac:dyDescent="0.2"/>
  <cols>
    <col min="1" max="1" width="5" style="18" customWidth="1"/>
    <col min="2" max="2" width="53.5703125" style="2" customWidth="1"/>
    <col min="3" max="16384" width="9.140625" style="2"/>
  </cols>
  <sheetData>
    <row r="1" spans="1:5" ht="15" x14ac:dyDescent="0.25">
      <c r="A1" s="17" t="s">
        <v>0</v>
      </c>
      <c r="E1" s="29" t="s">
        <v>189</v>
      </c>
    </row>
    <row r="2" spans="1:5" ht="15" x14ac:dyDescent="0.25">
      <c r="A2" s="17" t="s">
        <v>190</v>
      </c>
    </row>
    <row r="3" spans="1:5" ht="15" x14ac:dyDescent="0.25">
      <c r="A3" s="17"/>
    </row>
    <row r="4" spans="1:5" ht="15" x14ac:dyDescent="0.25">
      <c r="A4" s="17" t="s">
        <v>191</v>
      </c>
    </row>
    <row r="6" spans="1:5" x14ac:dyDescent="0.2">
      <c r="A6" s="18">
        <v>1</v>
      </c>
      <c r="B6" s="2" t="s">
        <v>42</v>
      </c>
    </row>
    <row r="7" spans="1:5" x14ac:dyDescent="0.2">
      <c r="A7" s="18">
        <v>2</v>
      </c>
      <c r="B7" s="2" t="s">
        <v>48</v>
      </c>
    </row>
    <row r="8" spans="1:5" x14ac:dyDescent="0.2">
      <c r="A8" s="18">
        <v>3</v>
      </c>
      <c r="B8" s="2" t="s">
        <v>43</v>
      </c>
    </row>
    <row r="9" spans="1:5" x14ac:dyDescent="0.2">
      <c r="A9" s="18">
        <v>4</v>
      </c>
      <c r="B9" s="2" t="s">
        <v>44</v>
      </c>
    </row>
    <row r="10" spans="1:5" x14ac:dyDescent="0.2">
      <c r="A10" s="18">
        <v>5</v>
      </c>
      <c r="B10" s="2" t="s">
        <v>45</v>
      </c>
    </row>
    <row r="11" spans="1:5" x14ac:dyDescent="0.2">
      <c r="A11" s="18">
        <v>6</v>
      </c>
      <c r="B11" s="2" t="s">
        <v>46</v>
      </c>
    </row>
    <row r="12" spans="1:5" x14ac:dyDescent="0.2">
      <c r="A12" s="18">
        <v>7</v>
      </c>
      <c r="B12" s="2" t="s">
        <v>47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30" workbookViewId="0">
      <selection activeCell="B34" sqref="B34"/>
    </sheetView>
  </sheetViews>
  <sheetFormatPr defaultRowHeight="12.75" x14ac:dyDescent="0.2"/>
  <cols>
    <col min="1" max="1" width="52.140625" style="50" customWidth="1"/>
    <col min="2" max="2" width="10.7109375" style="7" customWidth="1"/>
    <col min="3" max="3" width="10.7109375" style="37" customWidth="1"/>
    <col min="4" max="16384" width="9.140625" style="6"/>
  </cols>
  <sheetData>
    <row r="1" spans="1:3" x14ac:dyDescent="0.2">
      <c r="A1" s="49" t="s">
        <v>0</v>
      </c>
    </row>
    <row r="2" spans="1:3" x14ac:dyDescent="0.2">
      <c r="A2" s="49" t="s">
        <v>41</v>
      </c>
    </row>
    <row r="3" spans="1:3" x14ac:dyDescent="0.2">
      <c r="A3" s="49" t="s">
        <v>88</v>
      </c>
    </row>
    <row r="4" spans="1:3" x14ac:dyDescent="0.2">
      <c r="A4" s="49" t="s">
        <v>92</v>
      </c>
    </row>
    <row r="5" spans="1:3" x14ac:dyDescent="0.2">
      <c r="A5" s="49"/>
      <c r="B5" s="3" t="s">
        <v>4</v>
      </c>
      <c r="C5" s="35" t="s">
        <v>3</v>
      </c>
    </row>
    <row r="6" spans="1:3" x14ac:dyDescent="0.2">
      <c r="A6" s="49"/>
      <c r="B6" s="3" t="s">
        <v>6</v>
      </c>
      <c r="C6" s="35" t="s">
        <v>5</v>
      </c>
    </row>
    <row r="8" spans="1:3" x14ac:dyDescent="0.2">
      <c r="A8" s="49" t="s">
        <v>54</v>
      </c>
    </row>
    <row r="10" spans="1:3" x14ac:dyDescent="0.2">
      <c r="A10" s="50" t="s">
        <v>93</v>
      </c>
      <c r="B10" s="7">
        <f>'2. Memb'!C32</f>
        <v>168253.85666666666</v>
      </c>
      <c r="C10" s="30">
        <f>'2. Memb'!D32</f>
        <v>117032</v>
      </c>
    </row>
    <row r="11" spans="1:3" x14ac:dyDescent="0.2">
      <c r="A11" s="50" t="s">
        <v>94</v>
      </c>
      <c r="B11" s="7">
        <f>'3. Home'!C18</f>
        <v>5047.29</v>
      </c>
      <c r="C11" s="30">
        <f>'3. Home'!D18</f>
        <v>4149</v>
      </c>
    </row>
    <row r="12" spans="1:3" x14ac:dyDescent="0.2">
      <c r="A12" s="50" t="s">
        <v>95</v>
      </c>
      <c r="B12" s="7">
        <f>'4. Junior'!B24</f>
        <v>364572.74000000005</v>
      </c>
      <c r="C12" s="30">
        <f>'4. Junior'!C24</f>
        <v>66060</v>
      </c>
    </row>
    <row r="13" spans="1:3" x14ac:dyDescent="0.2">
      <c r="A13" s="50" t="s">
        <v>96</v>
      </c>
      <c r="B13" s="7">
        <f>'5. Int'!C19</f>
        <v>27654.39</v>
      </c>
      <c r="C13" s="30">
        <f>'5. Int'!D19</f>
        <v>25440</v>
      </c>
    </row>
    <row r="14" spans="1:3" x14ac:dyDescent="0.2">
      <c r="A14" s="50" t="s">
        <v>46</v>
      </c>
      <c r="B14" s="7">
        <f>'6. British'!E18</f>
        <v>121860.66</v>
      </c>
      <c r="C14" s="30">
        <f>'6. British'!F18</f>
        <v>70416</v>
      </c>
    </row>
    <row r="15" spans="1:3" x14ac:dyDescent="0.2">
      <c r="A15" s="50" t="s">
        <v>47</v>
      </c>
      <c r="B15" s="7">
        <f>'7. Admin'!C19</f>
        <v>18977.36</v>
      </c>
      <c r="C15" s="30">
        <f>'7. Admin'!D19</f>
        <v>12839</v>
      </c>
    </row>
    <row r="16" spans="1:3" x14ac:dyDescent="0.2">
      <c r="A16" s="50" t="s">
        <v>55</v>
      </c>
      <c r="B16" s="11">
        <f>SUM(B10:B15)</f>
        <v>706366.29666666675</v>
      </c>
      <c r="C16" s="33">
        <f>SUM(C10:C15)</f>
        <v>295936</v>
      </c>
    </row>
    <row r="17" spans="1:3" x14ac:dyDescent="0.2">
      <c r="C17" s="30"/>
    </row>
    <row r="18" spans="1:3" x14ac:dyDescent="0.2">
      <c r="A18" s="49" t="s">
        <v>53</v>
      </c>
      <c r="C18" s="30"/>
    </row>
    <row r="19" spans="1:3" x14ac:dyDescent="0.2">
      <c r="C19" s="30"/>
    </row>
    <row r="20" spans="1:3" x14ac:dyDescent="0.2">
      <c r="A20" s="50" t="s">
        <v>93</v>
      </c>
      <c r="B20" s="7">
        <f>'2. Memb'!C46</f>
        <v>22064.219999999998</v>
      </c>
      <c r="C20" s="30">
        <f>'2. Memb'!D46</f>
        <v>2103</v>
      </c>
    </row>
    <row r="21" spans="1:3" x14ac:dyDescent="0.2">
      <c r="A21" s="50" t="s">
        <v>94</v>
      </c>
      <c r="B21" s="7">
        <f>'3. Home'!C29</f>
        <v>13454.82</v>
      </c>
      <c r="C21" s="30">
        <f>'3. Home'!D29</f>
        <v>11368</v>
      </c>
    </row>
    <row r="22" spans="1:3" x14ac:dyDescent="0.2">
      <c r="A22" s="50" t="s">
        <v>95</v>
      </c>
      <c r="B22" s="7">
        <f>'4. Junior'!B42</f>
        <v>363807.50999999989</v>
      </c>
      <c r="C22" s="30">
        <f>'4. Junior'!C42</f>
        <v>73645</v>
      </c>
    </row>
    <row r="23" spans="1:3" x14ac:dyDescent="0.2">
      <c r="A23" s="50" t="s">
        <v>96</v>
      </c>
      <c r="B23" s="7">
        <f>'5. Int'!C35</f>
        <v>50483.763333333321</v>
      </c>
      <c r="C23" s="30">
        <f>'5. Int'!D35</f>
        <v>47229</v>
      </c>
    </row>
    <row r="24" spans="1:3" x14ac:dyDescent="0.2">
      <c r="A24" s="50" t="s">
        <v>46</v>
      </c>
      <c r="B24" s="7">
        <f>'6. British'!E30</f>
        <v>127305.88</v>
      </c>
      <c r="C24" s="30">
        <f>'6. British'!F30</f>
        <v>64842</v>
      </c>
    </row>
    <row r="25" spans="1:3" x14ac:dyDescent="0.2">
      <c r="A25" s="50" t="s">
        <v>47</v>
      </c>
      <c r="B25" s="7">
        <f>'7. Admin'!C40</f>
        <v>118194.77250000002</v>
      </c>
      <c r="C25" s="30">
        <f>'7. Admin'!D40</f>
        <v>94744.8</v>
      </c>
    </row>
    <row r="26" spans="1:3" x14ac:dyDescent="0.2">
      <c r="A26" s="50" t="s">
        <v>160</v>
      </c>
      <c r="C26" s="30">
        <v>8543</v>
      </c>
    </row>
    <row r="27" spans="1:3" x14ac:dyDescent="0.2">
      <c r="A27" s="50" t="s">
        <v>55</v>
      </c>
      <c r="B27" s="11">
        <f>SUM(B20:B25)</f>
        <v>695310.96583333309</v>
      </c>
      <c r="C27" s="33">
        <f>SUM(C20:C25)</f>
        <v>293931.8</v>
      </c>
    </row>
    <row r="28" spans="1:3" x14ac:dyDescent="0.2">
      <c r="C28" s="30"/>
    </row>
    <row r="29" spans="1:3" x14ac:dyDescent="0.2">
      <c r="A29" s="49" t="s">
        <v>52</v>
      </c>
      <c r="C29" s="30"/>
    </row>
    <row r="30" spans="1:3" x14ac:dyDescent="0.2">
      <c r="C30" s="30"/>
    </row>
    <row r="31" spans="1:3" x14ac:dyDescent="0.2">
      <c r="A31" s="50" t="s">
        <v>93</v>
      </c>
      <c r="B31" s="7">
        <f t="shared" ref="B31:C36" si="0">B10-B20</f>
        <v>146189.63666666666</v>
      </c>
      <c r="C31" s="30">
        <f t="shared" si="0"/>
        <v>114929</v>
      </c>
    </row>
    <row r="32" spans="1:3" x14ac:dyDescent="0.2">
      <c r="A32" s="50" t="s">
        <v>94</v>
      </c>
      <c r="B32" s="7">
        <f t="shared" si="0"/>
        <v>-8407.5299999999988</v>
      </c>
      <c r="C32" s="30">
        <f t="shared" si="0"/>
        <v>-7219</v>
      </c>
    </row>
    <row r="33" spans="1:3" x14ac:dyDescent="0.2">
      <c r="A33" s="50" t="s">
        <v>95</v>
      </c>
      <c r="B33" s="7">
        <f t="shared" si="0"/>
        <v>765.230000000156</v>
      </c>
      <c r="C33" s="30">
        <f t="shared" si="0"/>
        <v>-7585</v>
      </c>
    </row>
    <row r="34" spans="1:3" x14ac:dyDescent="0.2">
      <c r="A34" s="50" t="s">
        <v>96</v>
      </c>
      <c r="B34" s="7">
        <f t="shared" si="0"/>
        <v>-22829.373333333322</v>
      </c>
      <c r="C34" s="30">
        <f t="shared" si="0"/>
        <v>-21789</v>
      </c>
    </row>
    <row r="35" spans="1:3" x14ac:dyDescent="0.2">
      <c r="A35" s="50" t="s">
        <v>46</v>
      </c>
      <c r="B35" s="7">
        <f t="shared" si="0"/>
        <v>-5445.2200000000012</v>
      </c>
      <c r="C35" s="30">
        <f t="shared" si="0"/>
        <v>5574</v>
      </c>
    </row>
    <row r="36" spans="1:3" x14ac:dyDescent="0.2">
      <c r="A36" s="50" t="s">
        <v>47</v>
      </c>
      <c r="B36" s="7">
        <f t="shared" si="0"/>
        <v>-99217.41250000002</v>
      </c>
      <c r="C36" s="30">
        <f t="shared" si="0"/>
        <v>-81905.8</v>
      </c>
    </row>
    <row r="37" spans="1:3" x14ac:dyDescent="0.2">
      <c r="A37" s="50" t="s">
        <v>160</v>
      </c>
      <c r="B37" s="7">
        <f>-B26</f>
        <v>0</v>
      </c>
      <c r="C37" s="30">
        <f>-C26</f>
        <v>-8543</v>
      </c>
    </row>
    <row r="38" spans="1:3" x14ac:dyDescent="0.2">
      <c r="A38" s="50" t="s">
        <v>55</v>
      </c>
      <c r="B38" s="11">
        <f>SUM(B31:B37)</f>
        <v>11055.330833333472</v>
      </c>
      <c r="C38" s="33">
        <f>SUM(C31:C37)</f>
        <v>-6538.8000000000029</v>
      </c>
    </row>
    <row r="40" spans="1:3" x14ac:dyDescent="0.2">
      <c r="A40" s="50" t="s">
        <v>185</v>
      </c>
    </row>
    <row r="41" spans="1:3" x14ac:dyDescent="0.2">
      <c r="A41" s="50" t="s">
        <v>186</v>
      </c>
    </row>
    <row r="42" spans="1:3" x14ac:dyDescent="0.2">
      <c r="A42" s="50" t="s">
        <v>187</v>
      </c>
    </row>
    <row r="44" spans="1:3" x14ac:dyDescent="0.2">
      <c r="A44" s="50" t="s">
        <v>118</v>
      </c>
    </row>
    <row r="46" spans="1:3" x14ac:dyDescent="0.2">
      <c r="A46" s="50" t="s">
        <v>184</v>
      </c>
    </row>
    <row r="47" spans="1:3" x14ac:dyDescent="0.2">
      <c r="A47" s="50" t="s">
        <v>183</v>
      </c>
    </row>
    <row r="49" spans="1:1" x14ac:dyDescent="0.2">
      <c r="A49" s="50" t="s">
        <v>181</v>
      </c>
    </row>
    <row r="50" spans="1:1" x14ac:dyDescent="0.2">
      <c r="A50" s="50" t="s">
        <v>182</v>
      </c>
    </row>
    <row r="52" spans="1:1" x14ac:dyDescent="0.2">
      <c r="A52" s="50" t="s">
        <v>161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opLeftCell="A8" workbookViewId="0">
      <selection activeCell="F26" sqref="F26"/>
    </sheetView>
  </sheetViews>
  <sheetFormatPr defaultRowHeight="15" x14ac:dyDescent="0.25"/>
  <cols>
    <col min="1" max="1" width="34.140625" style="2" customWidth="1"/>
    <col min="2" max="2" width="10.7109375" style="2" customWidth="1"/>
    <col min="3" max="3" width="10.7109375" style="1" customWidth="1"/>
    <col min="4" max="4" width="10.7109375" style="41" customWidth="1"/>
    <col min="5" max="250" width="9.140625" style="2"/>
    <col min="251" max="251" width="34.140625" style="2" customWidth="1"/>
    <col min="252" max="506" width="9.140625" style="2"/>
    <col min="507" max="507" width="34.140625" style="2" customWidth="1"/>
    <col min="508" max="762" width="9.140625" style="2"/>
    <col min="763" max="763" width="34.140625" style="2" customWidth="1"/>
    <col min="764" max="1018" width="9.140625" style="2"/>
    <col min="1019" max="1019" width="34.140625" style="2" customWidth="1"/>
    <col min="1020" max="1274" width="9.140625" style="2"/>
    <col min="1275" max="1275" width="34.140625" style="2" customWidth="1"/>
    <col min="1276" max="1530" width="9.140625" style="2"/>
    <col min="1531" max="1531" width="34.140625" style="2" customWidth="1"/>
    <col min="1532" max="1786" width="9.140625" style="2"/>
    <col min="1787" max="1787" width="34.140625" style="2" customWidth="1"/>
    <col min="1788" max="2042" width="9.140625" style="2"/>
    <col min="2043" max="2043" width="34.140625" style="2" customWidth="1"/>
    <col min="2044" max="2298" width="9.140625" style="2"/>
    <col min="2299" max="2299" width="34.140625" style="2" customWidth="1"/>
    <col min="2300" max="2554" width="9.140625" style="2"/>
    <col min="2555" max="2555" width="34.140625" style="2" customWidth="1"/>
    <col min="2556" max="2810" width="9.140625" style="2"/>
    <col min="2811" max="2811" width="34.140625" style="2" customWidth="1"/>
    <col min="2812" max="3066" width="9.140625" style="2"/>
    <col min="3067" max="3067" width="34.140625" style="2" customWidth="1"/>
    <col min="3068" max="3322" width="9.140625" style="2"/>
    <col min="3323" max="3323" width="34.140625" style="2" customWidth="1"/>
    <col min="3324" max="3578" width="9.140625" style="2"/>
    <col min="3579" max="3579" width="34.140625" style="2" customWidth="1"/>
    <col min="3580" max="3834" width="9.140625" style="2"/>
    <col min="3835" max="3835" width="34.140625" style="2" customWidth="1"/>
    <col min="3836" max="4090" width="9.140625" style="2"/>
    <col min="4091" max="4091" width="34.140625" style="2" customWidth="1"/>
    <col min="4092" max="4346" width="9.140625" style="2"/>
    <col min="4347" max="4347" width="34.140625" style="2" customWidth="1"/>
    <col min="4348" max="4602" width="9.140625" style="2"/>
    <col min="4603" max="4603" width="34.140625" style="2" customWidth="1"/>
    <col min="4604" max="4858" width="9.140625" style="2"/>
    <col min="4859" max="4859" width="34.140625" style="2" customWidth="1"/>
    <col min="4860" max="5114" width="9.140625" style="2"/>
    <col min="5115" max="5115" width="34.140625" style="2" customWidth="1"/>
    <col min="5116" max="5370" width="9.140625" style="2"/>
    <col min="5371" max="5371" width="34.140625" style="2" customWidth="1"/>
    <col min="5372" max="5626" width="9.140625" style="2"/>
    <col min="5627" max="5627" width="34.140625" style="2" customWidth="1"/>
    <col min="5628" max="5882" width="9.140625" style="2"/>
    <col min="5883" max="5883" width="34.140625" style="2" customWidth="1"/>
    <col min="5884" max="6138" width="9.140625" style="2"/>
    <col min="6139" max="6139" width="34.140625" style="2" customWidth="1"/>
    <col min="6140" max="6394" width="9.140625" style="2"/>
    <col min="6395" max="6395" width="34.140625" style="2" customWidth="1"/>
    <col min="6396" max="6650" width="9.140625" style="2"/>
    <col min="6651" max="6651" width="34.140625" style="2" customWidth="1"/>
    <col min="6652" max="6906" width="9.140625" style="2"/>
    <col min="6907" max="6907" width="34.140625" style="2" customWidth="1"/>
    <col min="6908" max="7162" width="9.140625" style="2"/>
    <col min="7163" max="7163" width="34.140625" style="2" customWidth="1"/>
    <col min="7164" max="7418" width="9.140625" style="2"/>
    <col min="7419" max="7419" width="34.140625" style="2" customWidth="1"/>
    <col min="7420" max="7674" width="9.140625" style="2"/>
    <col min="7675" max="7675" width="34.140625" style="2" customWidth="1"/>
    <col min="7676" max="7930" width="9.140625" style="2"/>
    <col min="7931" max="7931" width="34.140625" style="2" customWidth="1"/>
    <col min="7932" max="8186" width="9.140625" style="2"/>
    <col min="8187" max="8187" width="34.140625" style="2" customWidth="1"/>
    <col min="8188" max="8442" width="9.140625" style="2"/>
    <col min="8443" max="8443" width="34.140625" style="2" customWidth="1"/>
    <col min="8444" max="8698" width="9.140625" style="2"/>
    <col min="8699" max="8699" width="34.140625" style="2" customWidth="1"/>
    <col min="8700" max="8954" width="9.140625" style="2"/>
    <col min="8955" max="8955" width="34.140625" style="2" customWidth="1"/>
    <col min="8956" max="9210" width="9.140625" style="2"/>
    <col min="9211" max="9211" width="34.140625" style="2" customWidth="1"/>
    <col min="9212" max="9466" width="9.140625" style="2"/>
    <col min="9467" max="9467" width="34.140625" style="2" customWidth="1"/>
    <col min="9468" max="9722" width="9.140625" style="2"/>
    <col min="9723" max="9723" width="34.140625" style="2" customWidth="1"/>
    <col min="9724" max="9978" width="9.140625" style="2"/>
    <col min="9979" max="9979" width="34.140625" style="2" customWidth="1"/>
    <col min="9980" max="10234" width="9.140625" style="2"/>
    <col min="10235" max="10235" width="34.140625" style="2" customWidth="1"/>
    <col min="10236" max="10490" width="9.140625" style="2"/>
    <col min="10491" max="10491" width="34.140625" style="2" customWidth="1"/>
    <col min="10492" max="10746" width="9.140625" style="2"/>
    <col min="10747" max="10747" width="34.140625" style="2" customWidth="1"/>
    <col min="10748" max="11002" width="9.140625" style="2"/>
    <col min="11003" max="11003" width="34.140625" style="2" customWidth="1"/>
    <col min="11004" max="11258" width="9.140625" style="2"/>
    <col min="11259" max="11259" width="34.140625" style="2" customWidth="1"/>
    <col min="11260" max="11514" width="9.140625" style="2"/>
    <col min="11515" max="11515" width="34.140625" style="2" customWidth="1"/>
    <col min="11516" max="11770" width="9.140625" style="2"/>
    <col min="11771" max="11771" width="34.140625" style="2" customWidth="1"/>
    <col min="11772" max="12026" width="9.140625" style="2"/>
    <col min="12027" max="12027" width="34.140625" style="2" customWidth="1"/>
    <col min="12028" max="12282" width="9.140625" style="2"/>
    <col min="12283" max="12283" width="34.140625" style="2" customWidth="1"/>
    <col min="12284" max="12538" width="9.140625" style="2"/>
    <col min="12539" max="12539" width="34.140625" style="2" customWidth="1"/>
    <col min="12540" max="12794" width="9.140625" style="2"/>
    <col min="12795" max="12795" width="34.140625" style="2" customWidth="1"/>
    <col min="12796" max="13050" width="9.140625" style="2"/>
    <col min="13051" max="13051" width="34.140625" style="2" customWidth="1"/>
    <col min="13052" max="13306" width="9.140625" style="2"/>
    <col min="13307" max="13307" width="34.140625" style="2" customWidth="1"/>
    <col min="13308" max="13562" width="9.140625" style="2"/>
    <col min="13563" max="13563" width="34.140625" style="2" customWidth="1"/>
    <col min="13564" max="13818" width="9.140625" style="2"/>
    <col min="13819" max="13819" width="34.140625" style="2" customWidth="1"/>
    <col min="13820" max="14074" width="9.140625" style="2"/>
    <col min="14075" max="14075" width="34.140625" style="2" customWidth="1"/>
    <col min="14076" max="14330" width="9.140625" style="2"/>
    <col min="14331" max="14331" width="34.140625" style="2" customWidth="1"/>
    <col min="14332" max="14586" width="9.140625" style="2"/>
    <col min="14587" max="14587" width="34.140625" style="2" customWidth="1"/>
    <col min="14588" max="14842" width="9.140625" style="2"/>
    <col min="14843" max="14843" width="34.140625" style="2" customWidth="1"/>
    <col min="14844" max="15098" width="9.140625" style="2"/>
    <col min="15099" max="15099" width="34.140625" style="2" customWidth="1"/>
    <col min="15100" max="15354" width="9.140625" style="2"/>
    <col min="15355" max="15355" width="34.140625" style="2" customWidth="1"/>
    <col min="15356" max="15610" width="9.140625" style="2"/>
    <col min="15611" max="15611" width="34.140625" style="2" customWidth="1"/>
    <col min="15612" max="15866" width="9.140625" style="2"/>
    <col min="15867" max="15867" width="34.140625" style="2" customWidth="1"/>
    <col min="15868" max="16122" width="9.140625" style="2"/>
    <col min="16123" max="16123" width="34.140625" style="2" customWidth="1"/>
    <col min="16124" max="16384" width="9.140625" style="2"/>
  </cols>
  <sheetData>
    <row r="1" spans="1:4" x14ac:dyDescent="0.25">
      <c r="A1" s="1" t="s">
        <v>0</v>
      </c>
      <c r="B1" s="1"/>
      <c r="D1" s="34"/>
    </row>
    <row r="2" spans="1:4" x14ac:dyDescent="0.25">
      <c r="A2" s="1" t="s">
        <v>1</v>
      </c>
      <c r="B2" s="1"/>
      <c r="D2" s="34"/>
    </row>
    <row r="3" spans="1:4" x14ac:dyDescent="0.25">
      <c r="A3" s="1" t="s">
        <v>40</v>
      </c>
      <c r="B3" s="1"/>
      <c r="D3" s="34"/>
    </row>
    <row r="4" spans="1:4" x14ac:dyDescent="0.25">
      <c r="A4" s="1" t="s">
        <v>91</v>
      </c>
      <c r="B4" s="1"/>
      <c r="D4" s="34"/>
    </row>
    <row r="5" spans="1:4" x14ac:dyDescent="0.25">
      <c r="A5" s="1"/>
      <c r="B5" s="1"/>
      <c r="D5" s="34"/>
    </row>
    <row r="6" spans="1:4" ht="14.25" x14ac:dyDescent="0.2">
      <c r="A6" s="3"/>
      <c r="B6" s="3" t="s">
        <v>2</v>
      </c>
      <c r="C6" s="3" t="s">
        <v>4</v>
      </c>
      <c r="D6" s="35" t="s">
        <v>3</v>
      </c>
    </row>
    <row r="7" spans="1:4" ht="14.25" x14ac:dyDescent="0.2">
      <c r="A7" s="3"/>
      <c r="B7" s="3"/>
      <c r="C7" s="3" t="s">
        <v>6</v>
      </c>
      <c r="D7" s="35" t="s">
        <v>5</v>
      </c>
    </row>
    <row r="8" spans="1:4" ht="14.25" x14ac:dyDescent="0.2">
      <c r="A8" s="3"/>
      <c r="B8" s="3"/>
      <c r="C8" s="3"/>
      <c r="D8" s="35"/>
    </row>
    <row r="9" spans="1:4" ht="14.25" x14ac:dyDescent="0.2">
      <c r="A9" s="4" t="s">
        <v>7</v>
      </c>
      <c r="B9" s="4"/>
      <c r="C9" s="5"/>
      <c r="D9" s="36"/>
    </row>
    <row r="10" spans="1:4" ht="14.25" x14ac:dyDescent="0.2">
      <c r="A10" s="6"/>
      <c r="B10" s="6"/>
      <c r="C10" s="5"/>
      <c r="D10" s="37"/>
    </row>
    <row r="11" spans="1:4" ht="14.25" x14ac:dyDescent="0.2">
      <c r="A11" s="6" t="s">
        <v>8</v>
      </c>
      <c r="B11" s="6"/>
      <c r="C11" s="5">
        <v>5176.9822222222228</v>
      </c>
      <c r="D11" s="30">
        <v>0</v>
      </c>
    </row>
    <row r="12" spans="1:4" ht="14.25" x14ac:dyDescent="0.2">
      <c r="A12" s="6" t="s">
        <v>9</v>
      </c>
      <c r="B12" s="6"/>
      <c r="C12" s="5">
        <v>149.15666666666669</v>
      </c>
      <c r="D12" s="30">
        <v>0</v>
      </c>
    </row>
    <row r="13" spans="1:4" ht="14.25" x14ac:dyDescent="0.2">
      <c r="A13" s="6" t="s">
        <v>10</v>
      </c>
      <c r="B13" s="6"/>
      <c r="C13" s="5">
        <v>27138.963333333333</v>
      </c>
      <c r="D13" s="30">
        <v>0</v>
      </c>
    </row>
    <row r="14" spans="1:4" ht="14.25" x14ac:dyDescent="0.2">
      <c r="A14" s="6" t="s">
        <v>11</v>
      </c>
      <c r="B14" s="6"/>
      <c r="C14" s="5">
        <v>6544.465000000002</v>
      </c>
      <c r="D14" s="30">
        <v>0</v>
      </c>
    </row>
    <row r="15" spans="1:4" ht="14.25" x14ac:dyDescent="0.2">
      <c r="A15" s="6" t="s">
        <v>12</v>
      </c>
      <c r="B15" s="6"/>
      <c r="C15" s="5">
        <v>22761.194444444442</v>
      </c>
      <c r="D15" s="30">
        <v>0</v>
      </c>
    </row>
    <row r="16" spans="1:4" ht="14.25" x14ac:dyDescent="0.2">
      <c r="A16" s="6" t="s">
        <v>13</v>
      </c>
      <c r="B16" s="6"/>
      <c r="C16" s="5">
        <v>4629.6483333333335</v>
      </c>
      <c r="D16" s="30">
        <v>0</v>
      </c>
    </row>
    <row r="17" spans="1:4" ht="14.25" x14ac:dyDescent="0.2">
      <c r="A17" s="6" t="s">
        <v>14</v>
      </c>
      <c r="B17" s="6"/>
      <c r="C17" s="5">
        <v>50436.640555555554</v>
      </c>
      <c r="D17" s="30">
        <v>0</v>
      </c>
    </row>
    <row r="18" spans="1:4" ht="14.25" x14ac:dyDescent="0.2">
      <c r="A18" s="6" t="s">
        <v>15</v>
      </c>
      <c r="B18" s="6"/>
      <c r="C18" s="8">
        <v>3290.5844444444442</v>
      </c>
      <c r="D18" s="38">
        <v>0</v>
      </c>
    </row>
    <row r="19" spans="1:4" ht="14.25" x14ac:dyDescent="0.2">
      <c r="A19" s="6" t="s">
        <v>16</v>
      </c>
      <c r="B19" s="6">
        <v>1</v>
      </c>
      <c r="C19" s="5">
        <f t="shared" ref="C19" si="0">SUM(C11:C18)</f>
        <v>120127.63499999999</v>
      </c>
      <c r="D19" s="30">
        <f t="shared" ref="D19" si="1">SUM(D11:D18)</f>
        <v>0</v>
      </c>
    </row>
    <row r="20" spans="1:4" ht="14.25" x14ac:dyDescent="0.2">
      <c r="A20" s="6" t="s">
        <v>17</v>
      </c>
      <c r="B20" s="6"/>
      <c r="C20" s="5">
        <v>16185.349999999999</v>
      </c>
      <c r="D20" s="30">
        <v>43376</v>
      </c>
    </row>
    <row r="21" spans="1:4" ht="14.25" x14ac:dyDescent="0.2">
      <c r="A21" s="6" t="s">
        <v>18</v>
      </c>
      <c r="B21" s="6"/>
      <c r="C21" s="5">
        <v>164.77</v>
      </c>
      <c r="D21" s="30">
        <v>16204</v>
      </c>
    </row>
    <row r="22" spans="1:4" ht="14.25" x14ac:dyDescent="0.2">
      <c r="A22" s="6" t="s">
        <v>19</v>
      </c>
      <c r="B22" s="6"/>
      <c r="C22" s="5">
        <v>521.35333333333335</v>
      </c>
      <c r="D22" s="30">
        <v>1273</v>
      </c>
    </row>
    <row r="23" spans="1:4" ht="14.25" x14ac:dyDescent="0.2">
      <c r="A23" s="6" t="s">
        <v>20</v>
      </c>
      <c r="B23" s="6"/>
      <c r="C23" s="5">
        <v>9440.6033333333344</v>
      </c>
      <c r="D23" s="30">
        <v>37421</v>
      </c>
    </row>
    <row r="24" spans="1:4" ht="14.25" x14ac:dyDescent="0.2">
      <c r="A24" s="6" t="s">
        <v>21</v>
      </c>
      <c r="B24" s="6"/>
      <c r="C24" s="5">
        <v>9265.4166666666661</v>
      </c>
      <c r="D24" s="30">
        <v>10968</v>
      </c>
    </row>
    <row r="25" spans="1:4" ht="14.25" x14ac:dyDescent="0.2">
      <c r="A25" s="6" t="s">
        <v>22</v>
      </c>
      <c r="B25" s="6"/>
      <c r="C25" s="5">
        <v>4296.0116666666663</v>
      </c>
      <c r="D25" s="30">
        <v>3150</v>
      </c>
    </row>
    <row r="26" spans="1:4" ht="14.25" x14ac:dyDescent="0.2">
      <c r="A26" s="6" t="s">
        <v>23</v>
      </c>
      <c r="B26" s="6"/>
      <c r="C26" s="5">
        <v>434.98</v>
      </c>
      <c r="D26" s="30">
        <v>435</v>
      </c>
    </row>
    <row r="27" spans="1:4" ht="14.25" x14ac:dyDescent="0.2">
      <c r="A27" s="6" t="s">
        <v>24</v>
      </c>
      <c r="B27" s="6"/>
      <c r="C27" s="5">
        <v>3717.393333333333</v>
      </c>
      <c r="D27" s="30">
        <v>2539</v>
      </c>
    </row>
    <row r="28" spans="1:4" ht="14.25" x14ac:dyDescent="0.2">
      <c r="A28" s="6" t="s">
        <v>25</v>
      </c>
      <c r="B28" s="6"/>
      <c r="C28" s="5">
        <v>772.74333333333334</v>
      </c>
      <c r="D28" s="30">
        <v>1666</v>
      </c>
    </row>
    <row r="29" spans="1:4" ht="14.25" x14ac:dyDescent="0.2">
      <c r="A29" s="6" t="s">
        <v>26</v>
      </c>
      <c r="B29" s="6">
        <v>2</v>
      </c>
      <c r="C29" s="5">
        <v>2877.6</v>
      </c>
      <c r="D29" s="30"/>
    </row>
    <row r="30" spans="1:4" ht="14.25" x14ac:dyDescent="0.2">
      <c r="A30" s="6" t="s">
        <v>27</v>
      </c>
      <c r="B30" s="6"/>
      <c r="C30" s="5">
        <v>450</v>
      </c>
      <c r="D30" s="30"/>
    </row>
    <row r="31" spans="1:4" ht="14.25" x14ac:dyDescent="0.2">
      <c r="A31" s="6"/>
      <c r="B31" s="6"/>
      <c r="C31" s="10"/>
      <c r="D31" s="31"/>
    </row>
    <row r="32" spans="1:4" ht="14.25" x14ac:dyDescent="0.2">
      <c r="A32" s="6"/>
      <c r="B32" s="6"/>
      <c r="C32" s="12">
        <f>SUM(C19:C31)</f>
        <v>168253.85666666666</v>
      </c>
      <c r="D32" s="33">
        <f>SUM(D19:D31)</f>
        <v>117032</v>
      </c>
    </row>
    <row r="33" spans="1:4" ht="14.25" x14ac:dyDescent="0.2">
      <c r="A33" s="6"/>
      <c r="B33" s="6"/>
      <c r="C33" s="5"/>
      <c r="D33" s="37"/>
    </row>
    <row r="34" spans="1:4" ht="14.25" x14ac:dyDescent="0.2">
      <c r="A34" s="4" t="s">
        <v>28</v>
      </c>
      <c r="B34" s="4"/>
      <c r="C34" s="5"/>
      <c r="D34" s="36"/>
    </row>
    <row r="35" spans="1:4" ht="14.25" x14ac:dyDescent="0.2">
      <c r="A35" s="6"/>
      <c r="B35" s="6"/>
      <c r="C35" s="5"/>
      <c r="D35" s="37"/>
    </row>
    <row r="36" spans="1:4" ht="14.25" x14ac:dyDescent="0.2">
      <c r="A36" s="6" t="s">
        <v>29</v>
      </c>
      <c r="B36" s="6"/>
      <c r="C36" s="5">
        <f>'[1]P&amp;L TB'!K49</f>
        <v>0</v>
      </c>
      <c r="D36" s="30">
        <v>33</v>
      </c>
    </row>
    <row r="37" spans="1:4" ht="14.25" x14ac:dyDescent="0.2">
      <c r="A37" s="6" t="s">
        <v>30</v>
      </c>
      <c r="B37" s="6"/>
      <c r="C37" s="5">
        <f>'[1]P&amp;L TB'!K52</f>
        <v>507.61</v>
      </c>
      <c r="D37" s="30">
        <v>425</v>
      </c>
    </row>
    <row r="38" spans="1:4" ht="14.25" x14ac:dyDescent="0.2">
      <c r="A38" s="6" t="s">
        <v>31</v>
      </c>
      <c r="B38" s="6"/>
      <c r="C38" s="5">
        <f>'[1]P&amp;L TB'!K50+'[1]P&amp;L TB'!K51</f>
        <v>863.36</v>
      </c>
      <c r="D38" s="30">
        <v>1123</v>
      </c>
    </row>
    <row r="39" spans="1:4" ht="14.25" x14ac:dyDescent="0.2">
      <c r="A39" s="6" t="s">
        <v>32</v>
      </c>
      <c r="B39" s="6">
        <v>3</v>
      </c>
      <c r="C39" s="5">
        <f>'[1]P&amp;L TB'!K54</f>
        <v>7202.52</v>
      </c>
      <c r="D39" s="30"/>
    </row>
    <row r="40" spans="1:4" ht="14.25" x14ac:dyDescent="0.2">
      <c r="A40" s="6" t="s">
        <v>33</v>
      </c>
      <c r="B40" s="6">
        <v>4</v>
      </c>
      <c r="C40" s="5">
        <f>'[1]P&amp;L TB'!K53</f>
        <v>5867.7600000000011</v>
      </c>
      <c r="D40" s="30"/>
    </row>
    <row r="41" spans="1:4" ht="14.25" x14ac:dyDescent="0.2">
      <c r="A41" s="6" t="s">
        <v>34</v>
      </c>
      <c r="B41" s="6">
        <v>2</v>
      </c>
      <c r="C41" s="5">
        <f>'[1]P&amp;L TB'!K225</f>
        <v>3917.99</v>
      </c>
      <c r="D41" s="30"/>
    </row>
    <row r="42" spans="1:4" ht="14.25" x14ac:dyDescent="0.2">
      <c r="A42" s="6" t="s">
        <v>35</v>
      </c>
      <c r="B42" s="6">
        <v>2</v>
      </c>
      <c r="C42" s="5">
        <f>'[1]P&amp;L TB'!K226</f>
        <v>3488.11</v>
      </c>
      <c r="D42" s="30"/>
    </row>
    <row r="43" spans="1:4" ht="14.25" x14ac:dyDescent="0.2">
      <c r="A43" s="6" t="s">
        <v>36</v>
      </c>
      <c r="B43" s="6"/>
      <c r="C43" s="5">
        <f>SUM('[1]P&amp;L TB'!K211:K217)</f>
        <v>216.87</v>
      </c>
      <c r="D43" s="30">
        <v>322</v>
      </c>
    </row>
    <row r="44" spans="1:4" ht="14.25" x14ac:dyDescent="0.2">
      <c r="A44" s="6" t="s">
        <v>37</v>
      </c>
      <c r="B44" s="6"/>
      <c r="C44" s="5">
        <f>'[1]P&amp;L TB'!K210</f>
        <v>0</v>
      </c>
      <c r="D44" s="30">
        <v>200</v>
      </c>
    </row>
    <row r="45" spans="1:4" ht="14.25" x14ac:dyDescent="0.2">
      <c r="A45" s="6"/>
      <c r="B45" s="6"/>
      <c r="C45" s="10"/>
      <c r="D45" s="37"/>
    </row>
    <row r="46" spans="1:4" ht="14.25" x14ac:dyDescent="0.2">
      <c r="A46" s="6"/>
      <c r="B46" s="6"/>
      <c r="C46" s="12">
        <f t="shared" ref="C46" si="2">SUM(C36:C44)</f>
        <v>22064.219999999998</v>
      </c>
      <c r="D46" s="33">
        <f t="shared" ref="D46" si="3">SUM(D36:D44)</f>
        <v>2103</v>
      </c>
    </row>
    <row r="47" spans="1:4" ht="14.25" x14ac:dyDescent="0.2">
      <c r="A47" s="6"/>
      <c r="B47" s="6"/>
      <c r="C47" s="10"/>
      <c r="D47" s="31"/>
    </row>
    <row r="48" spans="1:4" x14ac:dyDescent="0.25">
      <c r="C48" s="13"/>
      <c r="D48" s="39"/>
    </row>
    <row r="49" spans="1:4" s="6" customFormat="1" ht="13.5" thickBot="1" x14ac:dyDescent="0.25">
      <c r="A49" s="4" t="s">
        <v>38</v>
      </c>
      <c r="B49" s="4"/>
      <c r="C49" s="15">
        <f t="shared" ref="C49" si="4">C32-C46</f>
        <v>146189.63666666666</v>
      </c>
      <c r="D49" s="40">
        <f t="shared" ref="D49" si="5">D32-D46</f>
        <v>114929</v>
      </c>
    </row>
    <row r="50" spans="1:4" ht="15.75" thickTop="1" x14ac:dyDescent="0.25">
      <c r="C50" s="16"/>
    </row>
    <row r="51" spans="1:4" x14ac:dyDescent="0.25">
      <c r="A51" s="6" t="s">
        <v>39</v>
      </c>
      <c r="B51" s="6"/>
      <c r="C51" s="16"/>
    </row>
    <row r="52" spans="1:4" x14ac:dyDescent="0.25">
      <c r="A52" s="6"/>
      <c r="B52" s="6"/>
    </row>
    <row r="53" spans="1:4" x14ac:dyDescent="0.25">
      <c r="A53" s="6" t="s">
        <v>162</v>
      </c>
      <c r="B53" s="6"/>
    </row>
    <row r="54" spans="1:4" x14ac:dyDescent="0.25">
      <c r="A54" s="6" t="s">
        <v>163</v>
      </c>
      <c r="B54" s="6"/>
    </row>
    <row r="55" spans="1:4" x14ac:dyDescent="0.25">
      <c r="A55" s="6"/>
      <c r="B55" s="6"/>
    </row>
    <row r="56" spans="1:4" x14ac:dyDescent="0.25">
      <c r="A56" s="6" t="s">
        <v>164</v>
      </c>
      <c r="B56" s="6"/>
    </row>
    <row r="57" spans="1:4" x14ac:dyDescent="0.25">
      <c r="A57" s="6" t="s">
        <v>165</v>
      </c>
      <c r="B57" s="6"/>
    </row>
    <row r="58" spans="1:4" x14ac:dyDescent="0.25">
      <c r="A58" s="6"/>
      <c r="B58" s="6"/>
    </row>
    <row r="59" spans="1:4" x14ac:dyDescent="0.25">
      <c r="A59" s="6" t="s">
        <v>168</v>
      </c>
      <c r="B59" s="6"/>
    </row>
    <row r="60" spans="1:4" s="6" customFormat="1" ht="12.75" x14ac:dyDescent="0.2">
      <c r="A60" s="6" t="s">
        <v>169</v>
      </c>
      <c r="C60" s="4"/>
      <c r="D60" s="37"/>
    </row>
    <row r="61" spans="1:4" s="6" customFormat="1" ht="12.75" x14ac:dyDescent="0.2">
      <c r="C61" s="4"/>
      <c r="D61" s="37"/>
    </row>
    <row r="62" spans="1:4" s="6" customFormat="1" ht="12.75" x14ac:dyDescent="0.2">
      <c r="A62" s="6" t="s">
        <v>167</v>
      </c>
      <c r="C62" s="4"/>
      <c r="D62" s="37"/>
    </row>
    <row r="63" spans="1:4" s="6" customFormat="1" ht="12.75" x14ac:dyDescent="0.2">
      <c r="A63" s="6" t="s">
        <v>166</v>
      </c>
      <c r="C63" s="4"/>
      <c r="D63" s="37"/>
    </row>
    <row r="64" spans="1:4" s="6" customFormat="1" ht="12.75" x14ac:dyDescent="0.2">
      <c r="C64" s="4"/>
      <c r="D64" s="37"/>
    </row>
    <row r="65" spans="3:4" s="6" customFormat="1" ht="12.75" x14ac:dyDescent="0.2">
      <c r="C65" s="4"/>
      <c r="D65" s="37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37" workbookViewId="0">
      <selection activeCell="C52" sqref="C52"/>
    </sheetView>
  </sheetViews>
  <sheetFormatPr defaultRowHeight="15" x14ac:dyDescent="0.3"/>
  <cols>
    <col min="1" max="1" width="38.42578125" style="6" customWidth="1"/>
    <col min="2" max="3" width="10.7109375" style="6" customWidth="1"/>
    <col min="4" max="4" width="10.7109375" style="20" customWidth="1"/>
    <col min="5" max="5" width="12.5703125" style="42" customWidth="1"/>
    <col min="6" max="254" width="9.140625" style="19"/>
    <col min="255" max="255" width="34.140625" style="19" customWidth="1"/>
    <col min="256" max="510" width="9.140625" style="19"/>
    <col min="511" max="511" width="34.140625" style="19" customWidth="1"/>
    <col min="512" max="766" width="9.140625" style="19"/>
    <col min="767" max="767" width="34.140625" style="19" customWidth="1"/>
    <col min="768" max="1022" width="9.140625" style="19"/>
    <col min="1023" max="1023" width="34.140625" style="19" customWidth="1"/>
    <col min="1024" max="1278" width="9.140625" style="19"/>
    <col min="1279" max="1279" width="34.140625" style="19" customWidth="1"/>
    <col min="1280" max="1534" width="9.140625" style="19"/>
    <col min="1535" max="1535" width="34.140625" style="19" customWidth="1"/>
    <col min="1536" max="1790" width="9.140625" style="19"/>
    <col min="1791" max="1791" width="34.140625" style="19" customWidth="1"/>
    <col min="1792" max="2046" width="9.140625" style="19"/>
    <col min="2047" max="2047" width="34.140625" style="19" customWidth="1"/>
    <col min="2048" max="2302" width="9.140625" style="19"/>
    <col min="2303" max="2303" width="34.140625" style="19" customWidth="1"/>
    <col min="2304" max="2558" width="9.140625" style="19"/>
    <col min="2559" max="2559" width="34.140625" style="19" customWidth="1"/>
    <col min="2560" max="2814" width="9.140625" style="19"/>
    <col min="2815" max="2815" width="34.140625" style="19" customWidth="1"/>
    <col min="2816" max="3070" width="9.140625" style="19"/>
    <col min="3071" max="3071" width="34.140625" style="19" customWidth="1"/>
    <col min="3072" max="3326" width="9.140625" style="19"/>
    <col min="3327" max="3327" width="34.140625" style="19" customWidth="1"/>
    <col min="3328" max="3582" width="9.140625" style="19"/>
    <col min="3583" max="3583" width="34.140625" style="19" customWidth="1"/>
    <col min="3584" max="3838" width="9.140625" style="19"/>
    <col min="3839" max="3839" width="34.140625" style="19" customWidth="1"/>
    <col min="3840" max="4094" width="9.140625" style="19"/>
    <col min="4095" max="4095" width="34.140625" style="19" customWidth="1"/>
    <col min="4096" max="4350" width="9.140625" style="19"/>
    <col min="4351" max="4351" width="34.140625" style="19" customWidth="1"/>
    <col min="4352" max="4606" width="9.140625" style="19"/>
    <col min="4607" max="4607" width="34.140625" style="19" customWidth="1"/>
    <col min="4608" max="4862" width="9.140625" style="19"/>
    <col min="4863" max="4863" width="34.140625" style="19" customWidth="1"/>
    <col min="4864" max="5118" width="9.140625" style="19"/>
    <col min="5119" max="5119" width="34.140625" style="19" customWidth="1"/>
    <col min="5120" max="5374" width="9.140625" style="19"/>
    <col min="5375" max="5375" width="34.140625" style="19" customWidth="1"/>
    <col min="5376" max="5630" width="9.140625" style="19"/>
    <col min="5631" max="5631" width="34.140625" style="19" customWidth="1"/>
    <col min="5632" max="5886" width="9.140625" style="19"/>
    <col min="5887" max="5887" width="34.140625" style="19" customWidth="1"/>
    <col min="5888" max="6142" width="9.140625" style="19"/>
    <col min="6143" max="6143" width="34.140625" style="19" customWidth="1"/>
    <col min="6144" max="6398" width="9.140625" style="19"/>
    <col min="6399" max="6399" width="34.140625" style="19" customWidth="1"/>
    <col min="6400" max="6654" width="9.140625" style="19"/>
    <col min="6655" max="6655" width="34.140625" style="19" customWidth="1"/>
    <col min="6656" max="6910" width="9.140625" style="19"/>
    <col min="6911" max="6911" width="34.140625" style="19" customWidth="1"/>
    <col min="6912" max="7166" width="9.140625" style="19"/>
    <col min="7167" max="7167" width="34.140625" style="19" customWidth="1"/>
    <col min="7168" max="7422" width="9.140625" style="19"/>
    <col min="7423" max="7423" width="34.140625" style="19" customWidth="1"/>
    <col min="7424" max="7678" width="9.140625" style="19"/>
    <col min="7679" max="7679" width="34.140625" style="19" customWidth="1"/>
    <col min="7680" max="7934" width="9.140625" style="19"/>
    <col min="7935" max="7935" width="34.140625" style="19" customWidth="1"/>
    <col min="7936" max="8190" width="9.140625" style="19"/>
    <col min="8191" max="8191" width="34.140625" style="19" customWidth="1"/>
    <col min="8192" max="8446" width="9.140625" style="19"/>
    <col min="8447" max="8447" width="34.140625" style="19" customWidth="1"/>
    <col min="8448" max="8702" width="9.140625" style="19"/>
    <col min="8703" max="8703" width="34.140625" style="19" customWidth="1"/>
    <col min="8704" max="8958" width="9.140625" style="19"/>
    <col min="8959" max="8959" width="34.140625" style="19" customWidth="1"/>
    <col min="8960" max="9214" width="9.140625" style="19"/>
    <col min="9215" max="9215" width="34.140625" style="19" customWidth="1"/>
    <col min="9216" max="9470" width="9.140625" style="19"/>
    <col min="9471" max="9471" width="34.140625" style="19" customWidth="1"/>
    <col min="9472" max="9726" width="9.140625" style="19"/>
    <col min="9727" max="9727" width="34.140625" style="19" customWidth="1"/>
    <col min="9728" max="9982" width="9.140625" style="19"/>
    <col min="9983" max="9983" width="34.140625" style="19" customWidth="1"/>
    <col min="9984" max="10238" width="9.140625" style="19"/>
    <col min="10239" max="10239" width="34.140625" style="19" customWidth="1"/>
    <col min="10240" max="10494" width="9.140625" style="19"/>
    <col min="10495" max="10495" width="34.140625" style="19" customWidth="1"/>
    <col min="10496" max="10750" width="9.140625" style="19"/>
    <col min="10751" max="10751" width="34.140625" style="19" customWidth="1"/>
    <col min="10752" max="11006" width="9.140625" style="19"/>
    <col min="11007" max="11007" width="34.140625" style="19" customWidth="1"/>
    <col min="11008" max="11262" width="9.140625" style="19"/>
    <col min="11263" max="11263" width="34.140625" style="19" customWidth="1"/>
    <col min="11264" max="11518" width="9.140625" style="19"/>
    <col min="11519" max="11519" width="34.140625" style="19" customWidth="1"/>
    <col min="11520" max="11774" width="9.140625" style="19"/>
    <col min="11775" max="11775" width="34.140625" style="19" customWidth="1"/>
    <col min="11776" max="12030" width="9.140625" style="19"/>
    <col min="12031" max="12031" width="34.140625" style="19" customWidth="1"/>
    <col min="12032" max="12286" width="9.140625" style="19"/>
    <col min="12287" max="12287" width="34.140625" style="19" customWidth="1"/>
    <col min="12288" max="12542" width="9.140625" style="19"/>
    <col min="12543" max="12543" width="34.140625" style="19" customWidth="1"/>
    <col min="12544" max="12798" width="9.140625" style="19"/>
    <col min="12799" max="12799" width="34.140625" style="19" customWidth="1"/>
    <col min="12800" max="13054" width="9.140625" style="19"/>
    <col min="13055" max="13055" width="34.140625" style="19" customWidth="1"/>
    <col min="13056" max="13310" width="9.140625" style="19"/>
    <col min="13311" max="13311" width="34.140625" style="19" customWidth="1"/>
    <col min="13312" max="13566" width="9.140625" style="19"/>
    <col min="13567" max="13567" width="34.140625" style="19" customWidth="1"/>
    <col min="13568" max="13822" width="9.140625" style="19"/>
    <col min="13823" max="13823" width="34.140625" style="19" customWidth="1"/>
    <col min="13824" max="14078" width="9.140625" style="19"/>
    <col min="14079" max="14079" width="34.140625" style="19" customWidth="1"/>
    <col min="14080" max="14334" width="9.140625" style="19"/>
    <col min="14335" max="14335" width="34.140625" style="19" customWidth="1"/>
    <col min="14336" max="14590" width="9.140625" style="19"/>
    <col min="14591" max="14591" width="34.140625" style="19" customWidth="1"/>
    <col min="14592" max="14846" width="9.140625" style="19"/>
    <col min="14847" max="14847" width="34.140625" style="19" customWidth="1"/>
    <col min="14848" max="15102" width="9.140625" style="19"/>
    <col min="15103" max="15103" width="34.140625" style="19" customWidth="1"/>
    <col min="15104" max="15358" width="9.140625" style="19"/>
    <col min="15359" max="15359" width="34.140625" style="19" customWidth="1"/>
    <col min="15360" max="15614" width="9.140625" style="19"/>
    <col min="15615" max="15615" width="34.140625" style="19" customWidth="1"/>
    <col min="15616" max="15870" width="9.140625" style="19"/>
    <col min="15871" max="15871" width="34.140625" style="19" customWidth="1"/>
    <col min="15872" max="16126" width="9.140625" style="19"/>
    <col min="16127" max="16127" width="34.140625" style="19" customWidth="1"/>
    <col min="16128" max="16384" width="9.140625" style="19"/>
  </cols>
  <sheetData>
    <row r="1" spans="1:6" ht="15.75" x14ac:dyDescent="0.3">
      <c r="A1" s="1" t="s">
        <v>0</v>
      </c>
      <c r="B1" s="1"/>
    </row>
    <row r="2" spans="1:6" ht="15.75" x14ac:dyDescent="0.3">
      <c r="A2" s="1" t="s">
        <v>1</v>
      </c>
      <c r="B2" s="1"/>
    </row>
    <row r="3" spans="1:6" ht="15.75" x14ac:dyDescent="0.3">
      <c r="A3" s="1" t="s">
        <v>40</v>
      </c>
      <c r="B3" s="1"/>
    </row>
    <row r="4" spans="1:6" ht="15.75" x14ac:dyDescent="0.3">
      <c r="A4" s="1" t="s">
        <v>90</v>
      </c>
      <c r="B4" s="1"/>
      <c r="C4" s="4"/>
    </row>
    <row r="5" spans="1:6" ht="15.75" x14ac:dyDescent="0.3">
      <c r="A5" s="1"/>
      <c r="B5" s="1"/>
      <c r="C5" s="4"/>
    </row>
    <row r="6" spans="1:6" x14ac:dyDescent="0.3">
      <c r="A6" s="4"/>
      <c r="B6" s="4" t="s">
        <v>2</v>
      </c>
      <c r="C6" s="3" t="s">
        <v>4</v>
      </c>
      <c r="D6" s="35" t="s">
        <v>3</v>
      </c>
      <c r="E6" s="19"/>
    </row>
    <row r="7" spans="1:6" x14ac:dyDescent="0.3">
      <c r="A7" s="3"/>
      <c r="B7" s="3"/>
      <c r="C7" s="3" t="s">
        <v>6</v>
      </c>
      <c r="D7" s="35" t="s">
        <v>5</v>
      </c>
      <c r="E7" s="19"/>
    </row>
    <row r="8" spans="1:6" x14ac:dyDescent="0.3">
      <c r="A8" s="3"/>
      <c r="B8" s="3"/>
      <c r="C8" s="28"/>
      <c r="D8" s="35"/>
      <c r="E8" s="19"/>
    </row>
    <row r="9" spans="1:6" x14ac:dyDescent="0.3">
      <c r="A9" s="4" t="s">
        <v>7</v>
      </c>
      <c r="B9" s="4"/>
      <c r="C9" s="20"/>
      <c r="D9" s="43"/>
      <c r="E9" s="19"/>
    </row>
    <row r="10" spans="1:6" x14ac:dyDescent="0.3">
      <c r="A10" s="4"/>
      <c r="B10" s="4"/>
      <c r="C10" s="20"/>
      <c r="D10" s="43"/>
      <c r="E10" s="19"/>
    </row>
    <row r="11" spans="1:6" x14ac:dyDescent="0.3">
      <c r="A11" s="6" t="s">
        <v>68</v>
      </c>
      <c r="B11" s="6">
        <v>1</v>
      </c>
      <c r="C11" s="5">
        <v>1042.49</v>
      </c>
      <c r="D11" s="30">
        <v>673</v>
      </c>
      <c r="E11" s="19"/>
      <c r="F11" s="7"/>
    </row>
    <row r="12" spans="1:6" x14ac:dyDescent="0.3">
      <c r="A12" s="6" t="s">
        <v>67</v>
      </c>
      <c r="B12" s="6">
        <v>2</v>
      </c>
      <c r="C12" s="5">
        <v>3506.51</v>
      </c>
      <c r="D12" s="30">
        <v>1578</v>
      </c>
      <c r="E12" s="19"/>
      <c r="F12" s="7"/>
    </row>
    <row r="13" spans="1:6" x14ac:dyDescent="0.3">
      <c r="A13" s="6" t="s">
        <v>66</v>
      </c>
      <c r="C13" s="5">
        <v>0</v>
      </c>
      <c r="D13" s="30">
        <v>21</v>
      </c>
      <c r="E13" s="19"/>
      <c r="F13" s="7"/>
    </row>
    <row r="14" spans="1:6" x14ac:dyDescent="0.3">
      <c r="A14" s="6" t="s">
        <v>70</v>
      </c>
      <c r="B14" s="6">
        <v>3</v>
      </c>
      <c r="C14" s="5">
        <v>235</v>
      </c>
      <c r="D14" s="30">
        <v>589</v>
      </c>
      <c r="E14" s="19"/>
      <c r="F14" s="7"/>
    </row>
    <row r="15" spans="1:6" x14ac:dyDescent="0.3">
      <c r="A15" s="6" t="s">
        <v>69</v>
      </c>
      <c r="C15" s="5">
        <v>208.29</v>
      </c>
      <c r="D15" s="30">
        <v>110</v>
      </c>
      <c r="E15" s="19"/>
      <c r="F15" s="7"/>
    </row>
    <row r="16" spans="1:6" x14ac:dyDescent="0.3">
      <c r="A16" s="6" t="s">
        <v>63</v>
      </c>
      <c r="B16" s="6">
        <v>4</v>
      </c>
      <c r="C16" s="5">
        <v>55</v>
      </c>
      <c r="D16" s="30">
        <f>1081+97</f>
        <v>1178</v>
      </c>
      <c r="E16" s="19"/>
      <c r="F16" s="7"/>
    </row>
    <row r="17" spans="1:6" x14ac:dyDescent="0.3">
      <c r="C17" s="8"/>
      <c r="D17" s="38"/>
      <c r="E17" s="19"/>
      <c r="F17" s="7"/>
    </row>
    <row r="18" spans="1:6" x14ac:dyDescent="0.3">
      <c r="C18" s="12">
        <f>SUM(C11:C16)</f>
        <v>5047.29</v>
      </c>
      <c r="D18" s="33">
        <f>SUM(D11:D16)</f>
        <v>4149</v>
      </c>
      <c r="E18" s="19"/>
    </row>
    <row r="19" spans="1:6" x14ac:dyDescent="0.3">
      <c r="C19" s="5"/>
      <c r="D19" s="30"/>
      <c r="E19" s="19"/>
    </row>
    <row r="20" spans="1:6" x14ac:dyDescent="0.3">
      <c r="A20" s="4" t="s">
        <v>28</v>
      </c>
      <c r="B20" s="4"/>
      <c r="C20" s="5"/>
      <c r="D20" s="30"/>
      <c r="E20" s="19"/>
    </row>
    <row r="21" spans="1:6" x14ac:dyDescent="0.3">
      <c r="C21" s="5"/>
      <c r="D21" s="30"/>
      <c r="E21" s="19"/>
    </row>
    <row r="22" spans="1:6" x14ac:dyDescent="0.3">
      <c r="A22" s="6" t="s">
        <v>68</v>
      </c>
      <c r="B22" s="6">
        <v>1</v>
      </c>
      <c r="C22" s="5">
        <v>1437.5</v>
      </c>
      <c r="D22" s="30">
        <v>832</v>
      </c>
      <c r="E22" s="19"/>
    </row>
    <row r="23" spans="1:6" x14ac:dyDescent="0.3">
      <c r="A23" s="6" t="s">
        <v>67</v>
      </c>
      <c r="B23" s="6">
        <v>2</v>
      </c>
      <c r="C23" s="5">
        <v>2641.32</v>
      </c>
      <c r="D23" s="30">
        <v>1292</v>
      </c>
      <c r="E23" s="19"/>
    </row>
    <row r="24" spans="1:6" x14ac:dyDescent="0.3">
      <c r="A24" s="6" t="s">
        <v>66</v>
      </c>
      <c r="C24" s="5">
        <v>300</v>
      </c>
      <c r="D24" s="30">
        <v>773</v>
      </c>
      <c r="E24" s="19"/>
    </row>
    <row r="25" spans="1:6" x14ac:dyDescent="0.3">
      <c r="A25" s="6" t="s">
        <v>65</v>
      </c>
      <c r="C25" s="5">
        <v>8800</v>
      </c>
      <c r="D25" s="30">
        <v>6660</v>
      </c>
      <c r="E25" s="19"/>
    </row>
    <row r="26" spans="1:6" x14ac:dyDescent="0.3">
      <c r="A26" s="6" t="s">
        <v>64</v>
      </c>
      <c r="B26" s="6">
        <v>3</v>
      </c>
      <c r="C26" s="5">
        <v>210</v>
      </c>
      <c r="D26" s="30">
        <v>343</v>
      </c>
      <c r="E26" s="19"/>
    </row>
    <row r="27" spans="1:6" x14ac:dyDescent="0.3">
      <c r="A27" s="6" t="s">
        <v>63</v>
      </c>
      <c r="B27" s="6">
        <v>4</v>
      </c>
      <c r="C27" s="5">
        <v>66</v>
      </c>
      <c r="D27" s="30">
        <f>510+958</f>
        <v>1468</v>
      </c>
      <c r="E27" s="19"/>
    </row>
    <row r="28" spans="1:6" x14ac:dyDescent="0.3">
      <c r="C28" s="8"/>
      <c r="D28" s="38"/>
      <c r="E28" s="19"/>
    </row>
    <row r="29" spans="1:6" x14ac:dyDescent="0.3">
      <c r="C29" s="27">
        <f>SUM(C22:C27)</f>
        <v>13454.82</v>
      </c>
      <c r="D29" s="33">
        <f>SUM(D22:D27)</f>
        <v>11368</v>
      </c>
      <c r="E29" s="19"/>
    </row>
    <row r="30" spans="1:6" x14ac:dyDescent="0.3">
      <c r="C30" s="8"/>
      <c r="D30" s="30"/>
      <c r="E30" s="19"/>
    </row>
    <row r="31" spans="1:6" ht="15.75" thickBot="1" x14ac:dyDescent="0.35">
      <c r="A31" s="4" t="s">
        <v>38</v>
      </c>
      <c r="B31" s="4"/>
      <c r="C31" s="15">
        <f>C18-C29</f>
        <v>-8407.5299999999988</v>
      </c>
      <c r="D31" s="40">
        <f>D18-D29</f>
        <v>-7219</v>
      </c>
      <c r="E31" s="19"/>
    </row>
    <row r="32" spans="1:6" ht="15.75" thickTop="1" x14ac:dyDescent="0.3">
      <c r="C32" s="7"/>
      <c r="D32" s="5"/>
    </row>
    <row r="33" spans="1:5" x14ac:dyDescent="0.3">
      <c r="A33" s="6" t="s">
        <v>39</v>
      </c>
      <c r="C33" s="7"/>
      <c r="D33" s="5"/>
    </row>
    <row r="34" spans="1:5" x14ac:dyDescent="0.3">
      <c r="C34" s="7"/>
      <c r="D34" s="5"/>
    </row>
    <row r="35" spans="1:5" x14ac:dyDescent="0.3">
      <c r="A35" s="6" t="s">
        <v>62</v>
      </c>
      <c r="C35" s="7"/>
      <c r="D35" s="5"/>
    </row>
    <row r="36" spans="1:5" x14ac:dyDescent="0.3">
      <c r="A36" s="6" t="s">
        <v>61</v>
      </c>
    </row>
    <row r="37" spans="1:5" x14ac:dyDescent="0.3">
      <c r="A37" s="6" t="s">
        <v>58</v>
      </c>
    </row>
    <row r="39" spans="1:5" x14ac:dyDescent="0.3">
      <c r="B39" s="26" t="s">
        <v>57</v>
      </c>
      <c r="C39" s="26" t="s">
        <v>56</v>
      </c>
      <c r="D39" s="25" t="s">
        <v>55</v>
      </c>
    </row>
    <row r="40" spans="1:5" x14ac:dyDescent="0.3">
      <c r="B40" s="24"/>
      <c r="C40" s="24"/>
      <c r="D40" s="23"/>
    </row>
    <row r="41" spans="1:5" x14ac:dyDescent="0.3">
      <c r="A41" s="6" t="s">
        <v>54</v>
      </c>
      <c r="B41" s="22">
        <v>526</v>
      </c>
      <c r="C41" s="22">
        <v>516</v>
      </c>
      <c r="D41" s="21">
        <f>B41+C41</f>
        <v>1042</v>
      </c>
    </row>
    <row r="42" spans="1:5" x14ac:dyDescent="0.3">
      <c r="A42" s="6" t="s">
        <v>53</v>
      </c>
      <c r="B42" s="6">
        <v>725</v>
      </c>
      <c r="C42" s="22">
        <v>713</v>
      </c>
      <c r="D42" s="21">
        <f>B42+C42</f>
        <v>1438</v>
      </c>
      <c r="E42" s="44"/>
    </row>
    <row r="43" spans="1:5" x14ac:dyDescent="0.3">
      <c r="A43" s="6" t="s">
        <v>52</v>
      </c>
      <c r="B43" s="11">
        <f>B41-B42</f>
        <v>-199</v>
      </c>
      <c r="C43" s="11">
        <f>C41-C42</f>
        <v>-197</v>
      </c>
      <c r="D43" s="11">
        <f>D41-D42</f>
        <v>-396</v>
      </c>
      <c r="E43" s="44"/>
    </row>
    <row r="45" spans="1:5" x14ac:dyDescent="0.3">
      <c r="A45" s="6" t="s">
        <v>60</v>
      </c>
      <c r="C45" s="7"/>
      <c r="D45" s="5"/>
    </row>
    <row r="46" spans="1:5" x14ac:dyDescent="0.3">
      <c r="A46" s="6" t="s">
        <v>59</v>
      </c>
    </row>
    <row r="47" spans="1:5" x14ac:dyDescent="0.3">
      <c r="A47" s="6" t="s">
        <v>58</v>
      </c>
    </row>
    <row r="49" spans="1:4" x14ac:dyDescent="0.3">
      <c r="B49" s="26" t="s">
        <v>57</v>
      </c>
      <c r="C49" s="26" t="s">
        <v>56</v>
      </c>
      <c r="D49" s="25" t="s">
        <v>55</v>
      </c>
    </row>
    <row r="50" spans="1:4" x14ac:dyDescent="0.3">
      <c r="B50" s="24"/>
      <c r="C50" s="24"/>
      <c r="D50" s="23"/>
    </row>
    <row r="51" spans="1:4" x14ac:dyDescent="0.3">
      <c r="A51" s="6" t="s">
        <v>54</v>
      </c>
      <c r="B51" s="22">
        <v>1685</v>
      </c>
      <c r="C51" s="22">
        <v>1822</v>
      </c>
      <c r="D51" s="21">
        <f>B51+C51</f>
        <v>3507</v>
      </c>
    </row>
    <row r="52" spans="1:4" x14ac:dyDescent="0.3">
      <c r="A52" s="6" t="s">
        <v>53</v>
      </c>
      <c r="B52" s="7">
        <v>1463</v>
      </c>
      <c r="C52" s="22">
        <v>1178</v>
      </c>
      <c r="D52" s="21">
        <f>B52+C52</f>
        <v>2641</v>
      </c>
    </row>
    <row r="53" spans="1:4" x14ac:dyDescent="0.3">
      <c r="A53" s="6" t="s">
        <v>52</v>
      </c>
      <c r="B53" s="11">
        <f>B51-B52</f>
        <v>222</v>
      </c>
      <c r="C53" s="11">
        <f>C51-C52</f>
        <v>644</v>
      </c>
      <c r="D53" s="11">
        <f>D51-D52</f>
        <v>866</v>
      </c>
    </row>
    <row r="55" spans="1:4" x14ac:dyDescent="0.3">
      <c r="A55" s="6" t="s">
        <v>51</v>
      </c>
    </row>
    <row r="57" spans="1:4" x14ac:dyDescent="0.3">
      <c r="A57" s="6" t="s">
        <v>50</v>
      </c>
    </row>
    <row r="58" spans="1:4" x14ac:dyDescent="0.3">
      <c r="A58" s="6" t="s">
        <v>49</v>
      </c>
    </row>
  </sheetData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14" workbookViewId="0">
      <selection activeCell="E29" sqref="E29"/>
    </sheetView>
  </sheetViews>
  <sheetFormatPr defaultRowHeight="12.75" x14ac:dyDescent="0.2"/>
  <cols>
    <col min="1" max="1" width="38.28515625" style="6" customWidth="1"/>
    <col min="2" max="2" width="9.7109375" style="4" customWidth="1"/>
    <col min="3" max="3" width="9.7109375" style="6" customWidth="1"/>
    <col min="4" max="252" width="9.140625" style="6"/>
    <col min="253" max="253" width="34.140625" style="6" customWidth="1"/>
    <col min="254" max="508" width="9.140625" style="6"/>
    <col min="509" max="509" width="34.140625" style="6" customWidth="1"/>
    <col min="510" max="764" width="9.140625" style="6"/>
    <col min="765" max="765" width="34.140625" style="6" customWidth="1"/>
    <col min="766" max="1020" width="9.140625" style="6"/>
    <col min="1021" max="1021" width="34.140625" style="6" customWidth="1"/>
    <col min="1022" max="1276" width="9.140625" style="6"/>
    <col min="1277" max="1277" width="34.140625" style="6" customWidth="1"/>
    <col min="1278" max="1532" width="9.140625" style="6"/>
    <col min="1533" max="1533" width="34.140625" style="6" customWidth="1"/>
    <col min="1534" max="1788" width="9.140625" style="6"/>
    <col min="1789" max="1789" width="34.140625" style="6" customWidth="1"/>
    <col min="1790" max="2044" width="9.140625" style="6"/>
    <col min="2045" max="2045" width="34.140625" style="6" customWidth="1"/>
    <col min="2046" max="2300" width="9.140625" style="6"/>
    <col min="2301" max="2301" width="34.140625" style="6" customWidth="1"/>
    <col min="2302" max="2556" width="9.140625" style="6"/>
    <col min="2557" max="2557" width="34.140625" style="6" customWidth="1"/>
    <col min="2558" max="2812" width="9.140625" style="6"/>
    <col min="2813" max="2813" width="34.140625" style="6" customWidth="1"/>
    <col min="2814" max="3068" width="9.140625" style="6"/>
    <col min="3069" max="3069" width="34.140625" style="6" customWidth="1"/>
    <col min="3070" max="3324" width="9.140625" style="6"/>
    <col min="3325" max="3325" width="34.140625" style="6" customWidth="1"/>
    <col min="3326" max="3580" width="9.140625" style="6"/>
    <col min="3581" max="3581" width="34.140625" style="6" customWidth="1"/>
    <col min="3582" max="3836" width="9.140625" style="6"/>
    <col min="3837" max="3837" width="34.140625" style="6" customWidth="1"/>
    <col min="3838" max="4092" width="9.140625" style="6"/>
    <col min="4093" max="4093" width="34.140625" style="6" customWidth="1"/>
    <col min="4094" max="4348" width="9.140625" style="6"/>
    <col min="4349" max="4349" width="34.140625" style="6" customWidth="1"/>
    <col min="4350" max="4604" width="9.140625" style="6"/>
    <col min="4605" max="4605" width="34.140625" style="6" customWidth="1"/>
    <col min="4606" max="4860" width="9.140625" style="6"/>
    <col min="4861" max="4861" width="34.140625" style="6" customWidth="1"/>
    <col min="4862" max="5116" width="9.140625" style="6"/>
    <col min="5117" max="5117" width="34.140625" style="6" customWidth="1"/>
    <col min="5118" max="5372" width="9.140625" style="6"/>
    <col min="5373" max="5373" width="34.140625" style="6" customWidth="1"/>
    <col min="5374" max="5628" width="9.140625" style="6"/>
    <col min="5629" max="5629" width="34.140625" style="6" customWidth="1"/>
    <col min="5630" max="5884" width="9.140625" style="6"/>
    <col min="5885" max="5885" width="34.140625" style="6" customWidth="1"/>
    <col min="5886" max="6140" width="9.140625" style="6"/>
    <col min="6141" max="6141" width="34.140625" style="6" customWidth="1"/>
    <col min="6142" max="6396" width="9.140625" style="6"/>
    <col min="6397" max="6397" width="34.140625" style="6" customWidth="1"/>
    <col min="6398" max="6652" width="9.140625" style="6"/>
    <col min="6653" max="6653" width="34.140625" style="6" customWidth="1"/>
    <col min="6654" max="6908" width="9.140625" style="6"/>
    <col min="6909" max="6909" width="34.140625" style="6" customWidth="1"/>
    <col min="6910" max="7164" width="9.140625" style="6"/>
    <col min="7165" max="7165" width="34.140625" style="6" customWidth="1"/>
    <col min="7166" max="7420" width="9.140625" style="6"/>
    <col min="7421" max="7421" width="34.140625" style="6" customWidth="1"/>
    <col min="7422" max="7676" width="9.140625" style="6"/>
    <col min="7677" max="7677" width="34.140625" style="6" customWidth="1"/>
    <col min="7678" max="7932" width="9.140625" style="6"/>
    <col min="7933" max="7933" width="34.140625" style="6" customWidth="1"/>
    <col min="7934" max="8188" width="9.140625" style="6"/>
    <col min="8189" max="8189" width="34.140625" style="6" customWidth="1"/>
    <col min="8190" max="8444" width="9.140625" style="6"/>
    <col min="8445" max="8445" width="34.140625" style="6" customWidth="1"/>
    <col min="8446" max="8700" width="9.140625" style="6"/>
    <col min="8701" max="8701" width="34.140625" style="6" customWidth="1"/>
    <col min="8702" max="8956" width="9.140625" style="6"/>
    <col min="8957" max="8957" width="34.140625" style="6" customWidth="1"/>
    <col min="8958" max="9212" width="9.140625" style="6"/>
    <col min="9213" max="9213" width="34.140625" style="6" customWidth="1"/>
    <col min="9214" max="9468" width="9.140625" style="6"/>
    <col min="9469" max="9469" width="34.140625" style="6" customWidth="1"/>
    <col min="9470" max="9724" width="9.140625" style="6"/>
    <col min="9725" max="9725" width="34.140625" style="6" customWidth="1"/>
    <col min="9726" max="9980" width="9.140625" style="6"/>
    <col min="9981" max="9981" width="34.140625" style="6" customWidth="1"/>
    <col min="9982" max="10236" width="9.140625" style="6"/>
    <col min="10237" max="10237" width="34.140625" style="6" customWidth="1"/>
    <col min="10238" max="10492" width="9.140625" style="6"/>
    <col min="10493" max="10493" width="34.140625" style="6" customWidth="1"/>
    <col min="10494" max="10748" width="9.140625" style="6"/>
    <col min="10749" max="10749" width="34.140625" style="6" customWidth="1"/>
    <col min="10750" max="11004" width="9.140625" style="6"/>
    <col min="11005" max="11005" width="34.140625" style="6" customWidth="1"/>
    <col min="11006" max="11260" width="9.140625" style="6"/>
    <col min="11261" max="11261" width="34.140625" style="6" customWidth="1"/>
    <col min="11262" max="11516" width="9.140625" style="6"/>
    <col min="11517" max="11517" width="34.140625" style="6" customWidth="1"/>
    <col min="11518" max="11772" width="9.140625" style="6"/>
    <col min="11773" max="11773" width="34.140625" style="6" customWidth="1"/>
    <col min="11774" max="12028" width="9.140625" style="6"/>
    <col min="12029" max="12029" width="34.140625" style="6" customWidth="1"/>
    <col min="12030" max="12284" width="9.140625" style="6"/>
    <col min="12285" max="12285" width="34.140625" style="6" customWidth="1"/>
    <col min="12286" max="12540" width="9.140625" style="6"/>
    <col min="12541" max="12541" width="34.140625" style="6" customWidth="1"/>
    <col min="12542" max="12796" width="9.140625" style="6"/>
    <col min="12797" max="12797" width="34.140625" style="6" customWidth="1"/>
    <col min="12798" max="13052" width="9.140625" style="6"/>
    <col min="13053" max="13053" width="34.140625" style="6" customWidth="1"/>
    <col min="13054" max="13308" width="9.140625" style="6"/>
    <col min="13309" max="13309" width="34.140625" style="6" customWidth="1"/>
    <col min="13310" max="13564" width="9.140625" style="6"/>
    <col min="13565" max="13565" width="34.140625" style="6" customWidth="1"/>
    <col min="13566" max="13820" width="9.140625" style="6"/>
    <col min="13821" max="13821" width="34.140625" style="6" customWidth="1"/>
    <col min="13822" max="14076" width="9.140625" style="6"/>
    <col min="14077" max="14077" width="34.140625" style="6" customWidth="1"/>
    <col min="14078" max="14332" width="9.140625" style="6"/>
    <col min="14333" max="14333" width="34.140625" style="6" customWidth="1"/>
    <col min="14334" max="14588" width="9.140625" style="6"/>
    <col min="14589" max="14589" width="34.140625" style="6" customWidth="1"/>
    <col min="14590" max="14844" width="9.140625" style="6"/>
    <col min="14845" max="14845" width="34.140625" style="6" customWidth="1"/>
    <col min="14846" max="15100" width="9.140625" style="6"/>
    <col min="15101" max="15101" width="34.140625" style="6" customWidth="1"/>
    <col min="15102" max="15356" width="9.140625" style="6"/>
    <col min="15357" max="15357" width="34.140625" style="6" customWidth="1"/>
    <col min="15358" max="15612" width="9.140625" style="6"/>
    <col min="15613" max="15613" width="34.140625" style="6" customWidth="1"/>
    <col min="15614" max="15868" width="9.140625" style="6"/>
    <col min="15869" max="15869" width="34.140625" style="6" customWidth="1"/>
    <col min="15870" max="16124" width="9.140625" style="6"/>
    <col min="16125" max="16125" width="34.140625" style="6" customWidth="1"/>
    <col min="16126" max="16384" width="9.140625" style="6"/>
  </cols>
  <sheetData>
    <row r="1" spans="1:3" ht="15" x14ac:dyDescent="0.25">
      <c r="A1" s="1" t="s">
        <v>0</v>
      </c>
      <c r="C1" s="1"/>
    </row>
    <row r="2" spans="1:3" ht="15" x14ac:dyDescent="0.25">
      <c r="A2" s="1" t="s">
        <v>1</v>
      </c>
      <c r="C2" s="1"/>
    </row>
    <row r="3" spans="1:3" ht="15" x14ac:dyDescent="0.25">
      <c r="A3" s="1" t="s">
        <v>188</v>
      </c>
      <c r="C3" s="1"/>
    </row>
    <row r="4" spans="1:3" x14ac:dyDescent="0.2">
      <c r="A4" s="4"/>
      <c r="C4" s="4"/>
    </row>
    <row r="5" spans="1:3" x14ac:dyDescent="0.2">
      <c r="A5" s="3"/>
      <c r="B5" s="3" t="s">
        <v>4</v>
      </c>
      <c r="C5" s="3" t="s">
        <v>3</v>
      </c>
    </row>
    <row r="6" spans="1:3" x14ac:dyDescent="0.2">
      <c r="A6" s="3"/>
      <c r="B6" s="3" t="s">
        <v>158</v>
      </c>
      <c r="C6" s="3" t="s">
        <v>159</v>
      </c>
    </row>
    <row r="7" spans="1:3" x14ac:dyDescent="0.2">
      <c r="A7" s="3"/>
      <c r="B7" s="3"/>
      <c r="C7" s="3" t="s">
        <v>158</v>
      </c>
    </row>
    <row r="8" spans="1:3" x14ac:dyDescent="0.2">
      <c r="A8" s="3"/>
      <c r="B8" s="3"/>
      <c r="C8" s="3"/>
    </row>
    <row r="9" spans="1:3" x14ac:dyDescent="0.2">
      <c r="A9" s="4" t="s">
        <v>7</v>
      </c>
      <c r="B9" s="5"/>
      <c r="C9" s="4"/>
    </row>
    <row r="10" spans="1:3" x14ac:dyDescent="0.2">
      <c r="B10" s="5"/>
    </row>
    <row r="11" spans="1:3" x14ac:dyDescent="0.2">
      <c r="A11" s="6" t="s">
        <v>157</v>
      </c>
      <c r="B11" s="5">
        <v>83550.23</v>
      </c>
      <c r="C11" s="7">
        <v>33897</v>
      </c>
    </row>
    <row r="12" spans="1:3" x14ac:dyDescent="0.2">
      <c r="A12" s="6" t="s">
        <v>156</v>
      </c>
      <c r="B12" s="5">
        <v>53386.649999999994</v>
      </c>
      <c r="C12" s="7">
        <v>18030</v>
      </c>
    </row>
    <row r="13" spans="1:3" x14ac:dyDescent="0.2">
      <c r="A13" s="6" t="s">
        <v>155</v>
      </c>
      <c r="B13" s="5">
        <v>134571.57</v>
      </c>
      <c r="C13" s="7">
        <v>0</v>
      </c>
    </row>
    <row r="14" spans="1:3" x14ac:dyDescent="0.2">
      <c r="A14" s="6" t="s">
        <v>154</v>
      </c>
      <c r="B14" s="5">
        <v>28482</v>
      </c>
      <c r="C14" s="7">
        <v>0</v>
      </c>
    </row>
    <row r="15" spans="1:3" x14ac:dyDescent="0.2">
      <c r="A15" s="6" t="s">
        <v>153</v>
      </c>
      <c r="B15" s="5">
        <v>9057</v>
      </c>
      <c r="C15" s="7">
        <v>0</v>
      </c>
    </row>
    <row r="16" spans="1:3" x14ac:dyDescent="0.2">
      <c r="A16" s="6" t="s">
        <v>152</v>
      </c>
      <c r="B16" s="5">
        <v>10148.23</v>
      </c>
      <c r="C16" s="7">
        <v>2800</v>
      </c>
    </row>
    <row r="17" spans="1:3" x14ac:dyDescent="0.2">
      <c r="A17" s="6" t="s">
        <v>151</v>
      </c>
      <c r="B17" s="5">
        <v>2000</v>
      </c>
      <c r="C17" s="7">
        <v>0</v>
      </c>
    </row>
    <row r="18" spans="1:3" x14ac:dyDescent="0.2">
      <c r="A18" s="6" t="s">
        <v>150</v>
      </c>
      <c r="B18" s="5">
        <v>17253.620000000003</v>
      </c>
      <c r="C18" s="7">
        <v>5557</v>
      </c>
    </row>
    <row r="19" spans="1:3" x14ac:dyDescent="0.2">
      <c r="A19" s="6" t="s">
        <v>149</v>
      </c>
      <c r="B19" s="5">
        <v>12679.76</v>
      </c>
      <c r="C19" s="7">
        <v>3866</v>
      </c>
    </row>
    <row r="20" spans="1:3" x14ac:dyDescent="0.2">
      <c r="A20" s="6" t="s">
        <v>147</v>
      </c>
      <c r="B20" s="5">
        <v>592.20000000000005</v>
      </c>
      <c r="C20" s="7">
        <v>639</v>
      </c>
    </row>
    <row r="21" spans="1:3" x14ac:dyDescent="0.2">
      <c r="A21" s="6" t="s">
        <v>146</v>
      </c>
      <c r="B21" s="5">
        <v>1110.33</v>
      </c>
      <c r="C21" s="7">
        <v>779</v>
      </c>
    </row>
    <row r="22" spans="1:3" x14ac:dyDescent="0.2">
      <c r="A22" s="6" t="s">
        <v>180</v>
      </c>
      <c r="B22" s="5">
        <v>11741.15</v>
      </c>
      <c r="C22" s="7">
        <v>492</v>
      </c>
    </row>
    <row r="23" spans="1:3" x14ac:dyDescent="0.2">
      <c r="B23" s="8"/>
      <c r="C23" s="7"/>
    </row>
    <row r="24" spans="1:3" x14ac:dyDescent="0.2">
      <c r="B24" s="12">
        <f>SUM(B11:B22)</f>
        <v>364572.74000000005</v>
      </c>
      <c r="C24" s="11">
        <f>SUM(C11:C22)</f>
        <v>66060</v>
      </c>
    </row>
    <row r="25" spans="1:3" x14ac:dyDescent="0.2">
      <c r="B25" s="5"/>
      <c r="C25" s="7"/>
    </row>
    <row r="26" spans="1:3" x14ac:dyDescent="0.2">
      <c r="A26" s="4" t="s">
        <v>28</v>
      </c>
      <c r="B26" s="5"/>
      <c r="C26" s="5"/>
    </row>
    <row r="27" spans="1:3" x14ac:dyDescent="0.2">
      <c r="B27" s="5"/>
      <c r="C27" s="7"/>
    </row>
    <row r="28" spans="1:3" x14ac:dyDescent="0.2">
      <c r="A28" s="6" t="s">
        <v>157</v>
      </c>
      <c r="B28" s="5">
        <v>83620.5</v>
      </c>
      <c r="C28" s="7">
        <v>35780</v>
      </c>
    </row>
    <row r="29" spans="1:3" x14ac:dyDescent="0.2">
      <c r="A29" s="6" t="s">
        <v>156</v>
      </c>
      <c r="B29" s="5">
        <v>51455.47</v>
      </c>
      <c r="C29" s="7">
        <v>21914</v>
      </c>
    </row>
    <row r="30" spans="1:3" x14ac:dyDescent="0.2">
      <c r="A30" s="6" t="s">
        <v>155</v>
      </c>
      <c r="B30" s="5">
        <v>133644.01</v>
      </c>
      <c r="C30" s="7">
        <v>0</v>
      </c>
    </row>
    <row r="31" spans="1:3" x14ac:dyDescent="0.2">
      <c r="A31" s="6" t="s">
        <v>154</v>
      </c>
      <c r="B31" s="5">
        <v>29945.93</v>
      </c>
      <c r="C31" s="7">
        <v>0</v>
      </c>
    </row>
    <row r="32" spans="1:3" x14ac:dyDescent="0.2">
      <c r="A32" s="6" t="s">
        <v>153</v>
      </c>
      <c r="B32" s="5">
        <v>8822.760000000002</v>
      </c>
      <c r="C32" s="7">
        <v>0</v>
      </c>
    </row>
    <row r="33" spans="1:3" x14ac:dyDescent="0.2">
      <c r="A33" s="6" t="s">
        <v>152</v>
      </c>
      <c r="B33" s="5">
        <v>10714.36</v>
      </c>
      <c r="C33" s="7">
        <v>3726</v>
      </c>
    </row>
    <row r="34" spans="1:3" x14ac:dyDescent="0.2">
      <c r="A34" s="6" t="s">
        <v>151</v>
      </c>
      <c r="B34" s="5">
        <v>1700</v>
      </c>
      <c r="C34" s="7">
        <v>0</v>
      </c>
    </row>
    <row r="35" spans="1:3" x14ac:dyDescent="0.2">
      <c r="A35" s="6" t="s">
        <v>150</v>
      </c>
      <c r="B35" s="5">
        <v>18584.48</v>
      </c>
      <c r="C35" s="7">
        <v>5610</v>
      </c>
    </row>
    <row r="36" spans="1:3" x14ac:dyDescent="0.2">
      <c r="A36" s="6" t="s">
        <v>149</v>
      </c>
      <c r="B36" s="5">
        <v>12493.25</v>
      </c>
      <c r="C36" s="7">
        <v>3864</v>
      </c>
    </row>
    <row r="37" spans="1:3" x14ac:dyDescent="0.2">
      <c r="A37" s="6" t="s">
        <v>148</v>
      </c>
      <c r="B37" s="5">
        <v>1108.4099999999999</v>
      </c>
      <c r="C37" s="7">
        <v>0</v>
      </c>
    </row>
    <row r="38" spans="1:3" x14ac:dyDescent="0.2">
      <c r="A38" s="6" t="s">
        <v>147</v>
      </c>
      <c r="B38" s="5">
        <v>1464.43</v>
      </c>
      <c r="C38" s="7">
        <v>62</v>
      </c>
    </row>
    <row r="39" spans="1:3" x14ac:dyDescent="0.2">
      <c r="A39" s="6" t="s">
        <v>146</v>
      </c>
      <c r="B39" s="5">
        <v>985.81</v>
      </c>
      <c r="C39" s="7">
        <v>1269</v>
      </c>
    </row>
    <row r="40" spans="1:3" x14ac:dyDescent="0.2">
      <c r="A40" s="6" t="s">
        <v>104</v>
      </c>
      <c r="B40" s="5">
        <v>9268.1</v>
      </c>
      <c r="C40" s="7">
        <v>1420</v>
      </c>
    </row>
    <row r="41" spans="1:3" x14ac:dyDescent="0.2">
      <c r="B41" s="8"/>
      <c r="C41" s="7"/>
    </row>
    <row r="42" spans="1:3" x14ac:dyDescent="0.2">
      <c r="B42" s="12">
        <f>SUM(B28:B40)</f>
        <v>363807.50999999989</v>
      </c>
      <c r="C42" s="11">
        <f>SUM(C28:C40)</f>
        <v>73645</v>
      </c>
    </row>
    <row r="43" spans="1:3" x14ac:dyDescent="0.2">
      <c r="B43" s="10"/>
      <c r="C43" s="9"/>
    </row>
    <row r="44" spans="1:3" x14ac:dyDescent="0.2">
      <c r="B44" s="8"/>
      <c r="C44" s="7"/>
    </row>
    <row r="45" spans="1:3" ht="13.5" thickBot="1" x14ac:dyDescent="0.25">
      <c r="A45" s="4" t="s">
        <v>38</v>
      </c>
      <c r="B45" s="15">
        <f>B24-B42</f>
        <v>765.230000000156</v>
      </c>
      <c r="C45" s="14">
        <f>C24-C42</f>
        <v>-7585</v>
      </c>
    </row>
    <row r="46" spans="1:3" ht="13.5" thickTop="1" x14ac:dyDescent="0.2">
      <c r="B46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6" zoomScaleNormal="100" workbookViewId="0">
      <selection activeCell="C23" sqref="C23:C33"/>
    </sheetView>
  </sheetViews>
  <sheetFormatPr defaultRowHeight="12.75" x14ac:dyDescent="0.2"/>
  <cols>
    <col min="1" max="1" width="49" style="6" customWidth="1"/>
    <col min="2" max="2" width="10.7109375" style="6" customWidth="1"/>
    <col min="3" max="3" width="10.7109375" style="4" customWidth="1"/>
    <col min="4" max="4" width="11.5703125" style="37" customWidth="1"/>
    <col min="5" max="254" width="9.140625" style="6"/>
    <col min="255" max="255" width="34.140625" style="6" customWidth="1"/>
    <col min="256" max="510" width="9.140625" style="6"/>
    <col min="511" max="511" width="34.140625" style="6" customWidth="1"/>
    <col min="512" max="766" width="9.140625" style="6"/>
    <col min="767" max="767" width="34.140625" style="6" customWidth="1"/>
    <col min="768" max="1022" width="9.140625" style="6"/>
    <col min="1023" max="1023" width="34.140625" style="6" customWidth="1"/>
    <col min="1024" max="1278" width="9.140625" style="6"/>
    <col min="1279" max="1279" width="34.140625" style="6" customWidth="1"/>
    <col min="1280" max="1534" width="9.140625" style="6"/>
    <col min="1535" max="1535" width="34.140625" style="6" customWidth="1"/>
    <col min="1536" max="1790" width="9.140625" style="6"/>
    <col min="1791" max="1791" width="34.140625" style="6" customWidth="1"/>
    <col min="1792" max="2046" width="9.140625" style="6"/>
    <col min="2047" max="2047" width="34.140625" style="6" customWidth="1"/>
    <col min="2048" max="2302" width="9.140625" style="6"/>
    <col min="2303" max="2303" width="34.140625" style="6" customWidth="1"/>
    <col min="2304" max="2558" width="9.140625" style="6"/>
    <col min="2559" max="2559" width="34.140625" style="6" customWidth="1"/>
    <col min="2560" max="2814" width="9.140625" style="6"/>
    <col min="2815" max="2815" width="34.140625" style="6" customWidth="1"/>
    <col min="2816" max="3070" width="9.140625" style="6"/>
    <col min="3071" max="3071" width="34.140625" style="6" customWidth="1"/>
    <col min="3072" max="3326" width="9.140625" style="6"/>
    <col min="3327" max="3327" width="34.140625" style="6" customWidth="1"/>
    <col min="3328" max="3582" width="9.140625" style="6"/>
    <col min="3583" max="3583" width="34.140625" style="6" customWidth="1"/>
    <col min="3584" max="3838" width="9.140625" style="6"/>
    <col min="3839" max="3839" width="34.140625" style="6" customWidth="1"/>
    <col min="3840" max="4094" width="9.140625" style="6"/>
    <col min="4095" max="4095" width="34.140625" style="6" customWidth="1"/>
    <col min="4096" max="4350" width="9.140625" style="6"/>
    <col min="4351" max="4351" width="34.140625" style="6" customWidth="1"/>
    <col min="4352" max="4606" width="9.140625" style="6"/>
    <col min="4607" max="4607" width="34.140625" style="6" customWidth="1"/>
    <col min="4608" max="4862" width="9.140625" style="6"/>
    <col min="4863" max="4863" width="34.140625" style="6" customWidth="1"/>
    <col min="4864" max="5118" width="9.140625" style="6"/>
    <col min="5119" max="5119" width="34.140625" style="6" customWidth="1"/>
    <col min="5120" max="5374" width="9.140625" style="6"/>
    <col min="5375" max="5375" width="34.140625" style="6" customWidth="1"/>
    <col min="5376" max="5630" width="9.140625" style="6"/>
    <col min="5631" max="5631" width="34.140625" style="6" customWidth="1"/>
    <col min="5632" max="5886" width="9.140625" style="6"/>
    <col min="5887" max="5887" width="34.140625" style="6" customWidth="1"/>
    <col min="5888" max="6142" width="9.140625" style="6"/>
    <col min="6143" max="6143" width="34.140625" style="6" customWidth="1"/>
    <col min="6144" max="6398" width="9.140625" style="6"/>
    <col min="6399" max="6399" width="34.140625" style="6" customWidth="1"/>
    <col min="6400" max="6654" width="9.140625" style="6"/>
    <col min="6655" max="6655" width="34.140625" style="6" customWidth="1"/>
    <col min="6656" max="6910" width="9.140625" style="6"/>
    <col min="6911" max="6911" width="34.140625" style="6" customWidth="1"/>
    <col min="6912" max="7166" width="9.140625" style="6"/>
    <col min="7167" max="7167" width="34.140625" style="6" customWidth="1"/>
    <col min="7168" max="7422" width="9.140625" style="6"/>
    <col min="7423" max="7423" width="34.140625" style="6" customWidth="1"/>
    <col min="7424" max="7678" width="9.140625" style="6"/>
    <col min="7679" max="7679" width="34.140625" style="6" customWidth="1"/>
    <col min="7680" max="7934" width="9.140625" style="6"/>
    <col min="7935" max="7935" width="34.140625" style="6" customWidth="1"/>
    <col min="7936" max="8190" width="9.140625" style="6"/>
    <col min="8191" max="8191" width="34.140625" style="6" customWidth="1"/>
    <col min="8192" max="8446" width="9.140625" style="6"/>
    <col min="8447" max="8447" width="34.140625" style="6" customWidth="1"/>
    <col min="8448" max="8702" width="9.140625" style="6"/>
    <col min="8703" max="8703" width="34.140625" style="6" customWidth="1"/>
    <col min="8704" max="8958" width="9.140625" style="6"/>
    <col min="8959" max="8959" width="34.140625" style="6" customWidth="1"/>
    <col min="8960" max="9214" width="9.140625" style="6"/>
    <col min="9215" max="9215" width="34.140625" style="6" customWidth="1"/>
    <col min="9216" max="9470" width="9.140625" style="6"/>
    <col min="9471" max="9471" width="34.140625" style="6" customWidth="1"/>
    <col min="9472" max="9726" width="9.140625" style="6"/>
    <col min="9727" max="9727" width="34.140625" style="6" customWidth="1"/>
    <col min="9728" max="9982" width="9.140625" style="6"/>
    <col min="9983" max="9983" width="34.140625" style="6" customWidth="1"/>
    <col min="9984" max="10238" width="9.140625" style="6"/>
    <col min="10239" max="10239" width="34.140625" style="6" customWidth="1"/>
    <col min="10240" max="10494" width="9.140625" style="6"/>
    <col min="10495" max="10495" width="34.140625" style="6" customWidth="1"/>
    <col min="10496" max="10750" width="9.140625" style="6"/>
    <col min="10751" max="10751" width="34.140625" style="6" customWidth="1"/>
    <col min="10752" max="11006" width="9.140625" style="6"/>
    <col min="11007" max="11007" width="34.140625" style="6" customWidth="1"/>
    <col min="11008" max="11262" width="9.140625" style="6"/>
    <col min="11263" max="11263" width="34.140625" style="6" customWidth="1"/>
    <col min="11264" max="11518" width="9.140625" style="6"/>
    <col min="11519" max="11519" width="34.140625" style="6" customWidth="1"/>
    <col min="11520" max="11774" width="9.140625" style="6"/>
    <col min="11775" max="11775" width="34.140625" style="6" customWidth="1"/>
    <col min="11776" max="12030" width="9.140625" style="6"/>
    <col min="12031" max="12031" width="34.140625" style="6" customWidth="1"/>
    <col min="12032" max="12286" width="9.140625" style="6"/>
    <col min="12287" max="12287" width="34.140625" style="6" customWidth="1"/>
    <col min="12288" max="12542" width="9.140625" style="6"/>
    <col min="12543" max="12543" width="34.140625" style="6" customWidth="1"/>
    <col min="12544" max="12798" width="9.140625" style="6"/>
    <col min="12799" max="12799" width="34.140625" style="6" customWidth="1"/>
    <col min="12800" max="13054" width="9.140625" style="6"/>
    <col min="13055" max="13055" width="34.140625" style="6" customWidth="1"/>
    <col min="13056" max="13310" width="9.140625" style="6"/>
    <col min="13311" max="13311" width="34.140625" style="6" customWidth="1"/>
    <col min="13312" max="13566" width="9.140625" style="6"/>
    <col min="13567" max="13567" width="34.140625" style="6" customWidth="1"/>
    <col min="13568" max="13822" width="9.140625" style="6"/>
    <col min="13823" max="13823" width="34.140625" style="6" customWidth="1"/>
    <col min="13824" max="14078" width="9.140625" style="6"/>
    <col min="14079" max="14079" width="34.140625" style="6" customWidth="1"/>
    <col min="14080" max="14334" width="9.140625" style="6"/>
    <col min="14335" max="14335" width="34.140625" style="6" customWidth="1"/>
    <col min="14336" max="14590" width="9.140625" style="6"/>
    <col min="14591" max="14591" width="34.140625" style="6" customWidth="1"/>
    <col min="14592" max="14846" width="9.140625" style="6"/>
    <col min="14847" max="14847" width="34.140625" style="6" customWidth="1"/>
    <col min="14848" max="15102" width="9.140625" style="6"/>
    <col min="15103" max="15103" width="34.140625" style="6" customWidth="1"/>
    <col min="15104" max="15358" width="9.140625" style="6"/>
    <col min="15359" max="15359" width="34.140625" style="6" customWidth="1"/>
    <col min="15360" max="15614" width="9.140625" style="6"/>
    <col min="15615" max="15615" width="34.140625" style="6" customWidth="1"/>
    <col min="15616" max="15870" width="9.140625" style="6"/>
    <col min="15871" max="15871" width="34.140625" style="6" customWidth="1"/>
    <col min="15872" max="16126" width="9.140625" style="6"/>
    <col min="16127" max="16127" width="34.140625" style="6" customWidth="1"/>
    <col min="16128" max="16384" width="9.140625" style="6"/>
  </cols>
  <sheetData>
    <row r="1" spans="1:4" ht="15" x14ac:dyDescent="0.25">
      <c r="A1" s="1" t="s">
        <v>0</v>
      </c>
      <c r="B1" s="1"/>
    </row>
    <row r="2" spans="1:4" ht="15" x14ac:dyDescent="0.25">
      <c r="A2" s="1" t="s">
        <v>1</v>
      </c>
      <c r="B2" s="1"/>
    </row>
    <row r="3" spans="1:4" ht="15" x14ac:dyDescent="0.25">
      <c r="A3" s="1" t="s">
        <v>144</v>
      </c>
      <c r="B3" s="1"/>
    </row>
    <row r="4" spans="1:4" x14ac:dyDescent="0.2">
      <c r="A4" s="4"/>
      <c r="B4" s="4"/>
    </row>
    <row r="5" spans="1:4" x14ac:dyDescent="0.2">
      <c r="A5" s="3"/>
      <c r="B5" s="3" t="s">
        <v>39</v>
      </c>
      <c r="C5" s="3" t="s">
        <v>4</v>
      </c>
      <c r="D5" s="35" t="s">
        <v>3</v>
      </c>
    </row>
    <row r="6" spans="1:4" x14ac:dyDescent="0.2">
      <c r="A6" s="3"/>
      <c r="B6" s="3"/>
      <c r="C6" s="3" t="s">
        <v>6</v>
      </c>
      <c r="D6" s="35" t="s">
        <v>5</v>
      </c>
    </row>
    <row r="7" spans="1:4" x14ac:dyDescent="0.2">
      <c r="A7" s="3"/>
      <c r="B7" s="3"/>
      <c r="C7" s="3"/>
      <c r="D7" s="35"/>
    </row>
    <row r="8" spans="1:4" x14ac:dyDescent="0.2">
      <c r="A8" s="4" t="s">
        <v>7</v>
      </c>
      <c r="B8" s="4"/>
      <c r="C8" s="5"/>
      <c r="D8" s="36"/>
    </row>
    <row r="9" spans="1:4" x14ac:dyDescent="0.2">
      <c r="C9" s="5"/>
    </row>
    <row r="10" spans="1:4" x14ac:dyDescent="0.2">
      <c r="A10" s="6" t="s">
        <v>115</v>
      </c>
      <c r="C10" s="5">
        <v>0</v>
      </c>
      <c r="D10" s="30">
        <v>10500</v>
      </c>
    </row>
    <row r="11" spans="1:4" x14ac:dyDescent="0.2">
      <c r="A11" s="6" t="s">
        <v>114</v>
      </c>
      <c r="C11" s="5">
        <v>8019</v>
      </c>
      <c r="D11" s="30">
        <v>0</v>
      </c>
    </row>
    <row r="12" spans="1:4" x14ac:dyDescent="0.2">
      <c r="A12" s="6" t="s">
        <v>113</v>
      </c>
      <c r="B12" s="6">
        <v>1</v>
      </c>
      <c r="C12" s="5">
        <v>10350</v>
      </c>
      <c r="D12" s="30">
        <v>0</v>
      </c>
    </row>
    <row r="13" spans="1:4" x14ac:dyDescent="0.2">
      <c r="A13" s="6" t="s">
        <v>112</v>
      </c>
      <c r="B13" s="6">
        <v>2</v>
      </c>
      <c r="C13" s="5">
        <v>4000</v>
      </c>
      <c r="D13" s="30">
        <v>0</v>
      </c>
    </row>
    <row r="14" spans="1:4" x14ac:dyDescent="0.2">
      <c r="A14" s="6" t="s">
        <v>111</v>
      </c>
      <c r="B14" s="6">
        <v>3</v>
      </c>
      <c r="C14" s="5">
        <v>542</v>
      </c>
      <c r="D14" s="30">
        <v>9034</v>
      </c>
    </row>
    <row r="15" spans="1:4" x14ac:dyDescent="0.2">
      <c r="A15" s="6" t="s">
        <v>117</v>
      </c>
      <c r="C15" s="5">
        <v>0</v>
      </c>
      <c r="D15" s="30">
        <v>1950</v>
      </c>
    </row>
    <row r="16" spans="1:4" x14ac:dyDescent="0.2">
      <c r="A16" s="6" t="s">
        <v>116</v>
      </c>
      <c r="C16" s="5">
        <v>1777.96</v>
      </c>
      <c r="D16" s="30">
        <v>0</v>
      </c>
    </row>
    <row r="17" spans="1:4" x14ac:dyDescent="0.2">
      <c r="A17" s="6" t="s">
        <v>105</v>
      </c>
      <c r="C17" s="32">
        <v>2965.43</v>
      </c>
      <c r="D17" s="45">
        <v>3956</v>
      </c>
    </row>
    <row r="18" spans="1:4" x14ac:dyDescent="0.2">
      <c r="C18" s="8"/>
      <c r="D18" s="30"/>
    </row>
    <row r="19" spans="1:4" x14ac:dyDescent="0.2">
      <c r="C19" s="12">
        <f>SUM(C11:C18)</f>
        <v>27654.39</v>
      </c>
      <c r="D19" s="33">
        <f>SUM(D10:D18)</f>
        <v>25440</v>
      </c>
    </row>
    <row r="20" spans="1:4" x14ac:dyDescent="0.2">
      <c r="C20" s="5"/>
      <c r="D20" s="30"/>
    </row>
    <row r="21" spans="1:4" x14ac:dyDescent="0.2">
      <c r="A21" s="4" t="s">
        <v>28</v>
      </c>
      <c r="B21" s="4"/>
      <c r="C21" s="5"/>
      <c r="D21" s="43"/>
    </row>
    <row r="22" spans="1:4" x14ac:dyDescent="0.2">
      <c r="C22" s="5"/>
      <c r="D22" s="30"/>
    </row>
    <row r="23" spans="1:4" x14ac:dyDescent="0.2">
      <c r="A23" s="6" t="s">
        <v>115</v>
      </c>
      <c r="C23" s="5">
        <v>0</v>
      </c>
      <c r="D23" s="30">
        <v>29732</v>
      </c>
    </row>
    <row r="24" spans="1:4" x14ac:dyDescent="0.2">
      <c r="A24" s="6" t="s">
        <v>114</v>
      </c>
      <c r="C24" s="5">
        <v>26981.98</v>
      </c>
      <c r="D24" s="30">
        <v>0</v>
      </c>
    </row>
    <row r="25" spans="1:4" x14ac:dyDescent="0.2">
      <c r="A25" s="6" t="s">
        <v>113</v>
      </c>
      <c r="B25" s="6">
        <v>1</v>
      </c>
      <c r="C25" s="5">
        <v>10812.08</v>
      </c>
      <c r="D25" s="30">
        <v>0</v>
      </c>
    </row>
    <row r="26" spans="1:4" x14ac:dyDescent="0.2">
      <c r="A26" s="6" t="s">
        <v>112</v>
      </c>
      <c r="B26" s="6">
        <v>2</v>
      </c>
      <c r="C26" s="5">
        <v>4130.6100000000006</v>
      </c>
      <c r="D26" s="30">
        <v>0</v>
      </c>
    </row>
    <row r="27" spans="1:4" x14ac:dyDescent="0.2">
      <c r="A27" s="6" t="s">
        <v>111</v>
      </c>
      <c r="B27" s="6">
        <v>3</v>
      </c>
      <c r="C27" s="5">
        <v>817.95</v>
      </c>
      <c r="D27" s="30">
        <v>8538</v>
      </c>
    </row>
    <row r="28" spans="1:4" x14ac:dyDescent="0.2">
      <c r="A28" s="6" t="s">
        <v>110</v>
      </c>
      <c r="C28" s="5">
        <v>605.84</v>
      </c>
      <c r="D28" s="30">
        <v>2480</v>
      </c>
    </row>
    <row r="29" spans="1:4" x14ac:dyDescent="0.2">
      <c r="A29" s="6" t="s">
        <v>109</v>
      </c>
      <c r="C29" s="5">
        <v>0</v>
      </c>
      <c r="D29" s="30">
        <v>650</v>
      </c>
    </row>
    <row r="30" spans="1:4" x14ac:dyDescent="0.2">
      <c r="A30" s="6" t="s">
        <v>108</v>
      </c>
      <c r="C30" s="5">
        <v>400</v>
      </c>
      <c r="D30" s="30">
        <v>650</v>
      </c>
    </row>
    <row r="31" spans="1:4" x14ac:dyDescent="0.2">
      <c r="A31" s="6" t="s">
        <v>107</v>
      </c>
      <c r="C31" s="32">
        <v>2445.7733333333331</v>
      </c>
      <c r="D31" s="45">
        <v>2000</v>
      </c>
    </row>
    <row r="32" spans="1:4" x14ac:dyDescent="0.2">
      <c r="A32" s="6" t="s">
        <v>106</v>
      </c>
      <c r="C32" s="5">
        <v>1604.9399999999998</v>
      </c>
      <c r="D32" s="30">
        <v>0</v>
      </c>
    </row>
    <row r="33" spans="1:4" x14ac:dyDescent="0.2">
      <c r="A33" s="6" t="s">
        <v>105</v>
      </c>
      <c r="C33" s="5">
        <v>2684.5899999999997</v>
      </c>
      <c r="D33" s="30">
        <v>3179</v>
      </c>
    </row>
    <row r="34" spans="1:4" x14ac:dyDescent="0.2">
      <c r="C34" s="8"/>
      <c r="D34" s="30"/>
    </row>
    <row r="35" spans="1:4" x14ac:dyDescent="0.2">
      <c r="C35" s="12">
        <f>SUM(C24:C33)</f>
        <v>50483.763333333321</v>
      </c>
      <c r="D35" s="33">
        <f>SUM(D23:D33)</f>
        <v>47229</v>
      </c>
    </row>
    <row r="36" spans="1:4" x14ac:dyDescent="0.2">
      <c r="C36" s="10"/>
      <c r="D36" s="31"/>
    </row>
    <row r="37" spans="1:4" x14ac:dyDescent="0.2">
      <c r="C37" s="8"/>
      <c r="D37" s="30"/>
    </row>
    <row r="38" spans="1:4" ht="13.5" thickBot="1" x14ac:dyDescent="0.25">
      <c r="A38" s="4" t="s">
        <v>38</v>
      </c>
      <c r="B38" s="4"/>
      <c r="C38" s="15">
        <f>C19-C35</f>
        <v>-22829.373333333322</v>
      </c>
      <c r="D38" s="40">
        <f>D19-D35</f>
        <v>-21789</v>
      </c>
    </row>
    <row r="39" spans="1:4" ht="13.5" thickTop="1" x14ac:dyDescent="0.2">
      <c r="C39" s="5"/>
    </row>
    <row r="40" spans="1:4" x14ac:dyDescent="0.2">
      <c r="A40" s="6" t="s">
        <v>39</v>
      </c>
      <c r="C40" s="5"/>
    </row>
    <row r="42" spans="1:4" x14ac:dyDescent="0.2">
      <c r="A42" s="6" t="s">
        <v>103</v>
      </c>
    </row>
    <row r="43" spans="1:4" x14ac:dyDescent="0.2">
      <c r="A43" s="6" t="s">
        <v>102</v>
      </c>
    </row>
    <row r="45" spans="1:4" x14ac:dyDescent="0.2">
      <c r="A45" s="6" t="s">
        <v>101</v>
      </c>
    </row>
    <row r="46" spans="1:4" x14ac:dyDescent="0.2">
      <c r="A46" s="6" t="s">
        <v>100</v>
      </c>
    </row>
    <row r="48" spans="1:4" x14ac:dyDescent="0.2">
      <c r="A48" s="6" t="s">
        <v>170</v>
      </c>
    </row>
    <row r="49" spans="1:1" x14ac:dyDescent="0.2">
      <c r="A49" s="6" t="s">
        <v>171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opLeftCell="A21" workbookViewId="0">
      <selection activeCell="E26" sqref="E26"/>
    </sheetView>
  </sheetViews>
  <sheetFormatPr defaultRowHeight="15" x14ac:dyDescent="0.25"/>
  <cols>
    <col min="1" max="1" width="34.140625" customWidth="1"/>
    <col min="2" max="2" width="7.5703125" customWidth="1"/>
    <col min="3" max="4" width="9.7109375" style="48" customWidth="1"/>
    <col min="5" max="5" width="9.7109375" style="47" customWidth="1"/>
    <col min="6" max="6" width="9.7109375" customWidth="1"/>
    <col min="256" max="256" width="34.140625" customWidth="1"/>
    <col min="512" max="512" width="34.140625" customWidth="1"/>
    <col min="768" max="768" width="34.140625" customWidth="1"/>
    <col min="1024" max="1024" width="34.140625" customWidth="1"/>
    <col min="1280" max="1280" width="34.140625" customWidth="1"/>
    <col min="1536" max="1536" width="34.140625" customWidth="1"/>
    <col min="1792" max="1792" width="34.140625" customWidth="1"/>
    <col min="2048" max="2048" width="34.140625" customWidth="1"/>
    <col min="2304" max="2304" width="34.140625" customWidth="1"/>
    <col min="2560" max="2560" width="34.140625" customWidth="1"/>
    <col min="2816" max="2816" width="34.140625" customWidth="1"/>
    <col min="3072" max="3072" width="34.140625" customWidth="1"/>
    <col min="3328" max="3328" width="34.140625" customWidth="1"/>
    <col min="3584" max="3584" width="34.140625" customWidth="1"/>
    <col min="3840" max="3840" width="34.140625" customWidth="1"/>
    <col min="4096" max="4096" width="34.140625" customWidth="1"/>
    <col min="4352" max="4352" width="34.140625" customWidth="1"/>
    <col min="4608" max="4608" width="34.140625" customWidth="1"/>
    <col min="4864" max="4864" width="34.140625" customWidth="1"/>
    <col min="5120" max="5120" width="34.140625" customWidth="1"/>
    <col min="5376" max="5376" width="34.140625" customWidth="1"/>
    <col min="5632" max="5632" width="34.140625" customWidth="1"/>
    <col min="5888" max="5888" width="34.140625" customWidth="1"/>
    <col min="6144" max="6144" width="34.140625" customWidth="1"/>
    <col min="6400" max="6400" width="34.140625" customWidth="1"/>
    <col min="6656" max="6656" width="34.140625" customWidth="1"/>
    <col min="6912" max="6912" width="34.140625" customWidth="1"/>
    <col min="7168" max="7168" width="34.140625" customWidth="1"/>
    <col min="7424" max="7424" width="34.140625" customWidth="1"/>
    <col min="7680" max="7680" width="34.140625" customWidth="1"/>
    <col min="7936" max="7936" width="34.140625" customWidth="1"/>
    <col min="8192" max="8192" width="34.140625" customWidth="1"/>
    <col min="8448" max="8448" width="34.140625" customWidth="1"/>
    <col min="8704" max="8704" width="34.140625" customWidth="1"/>
    <col min="8960" max="8960" width="34.140625" customWidth="1"/>
    <col min="9216" max="9216" width="34.140625" customWidth="1"/>
    <col min="9472" max="9472" width="34.140625" customWidth="1"/>
    <col min="9728" max="9728" width="34.140625" customWidth="1"/>
    <col min="9984" max="9984" width="34.140625" customWidth="1"/>
    <col min="10240" max="10240" width="34.140625" customWidth="1"/>
    <col min="10496" max="10496" width="34.140625" customWidth="1"/>
    <col min="10752" max="10752" width="34.140625" customWidth="1"/>
    <col min="11008" max="11008" width="34.140625" customWidth="1"/>
    <col min="11264" max="11264" width="34.140625" customWidth="1"/>
    <col min="11520" max="11520" width="34.140625" customWidth="1"/>
    <col min="11776" max="11776" width="34.140625" customWidth="1"/>
    <col min="12032" max="12032" width="34.140625" customWidth="1"/>
    <col min="12288" max="12288" width="34.140625" customWidth="1"/>
    <col min="12544" max="12544" width="34.140625" customWidth="1"/>
    <col min="12800" max="12800" width="34.140625" customWidth="1"/>
    <col min="13056" max="13056" width="34.140625" customWidth="1"/>
    <col min="13312" max="13312" width="34.140625" customWidth="1"/>
    <col min="13568" max="13568" width="34.140625" customWidth="1"/>
    <col min="13824" max="13824" width="34.140625" customWidth="1"/>
    <col min="14080" max="14080" width="34.140625" customWidth="1"/>
    <col min="14336" max="14336" width="34.140625" customWidth="1"/>
    <col min="14592" max="14592" width="34.140625" customWidth="1"/>
    <col min="14848" max="14848" width="34.140625" customWidth="1"/>
    <col min="15104" max="15104" width="34.140625" customWidth="1"/>
    <col min="15360" max="15360" width="34.140625" customWidth="1"/>
    <col min="15616" max="15616" width="34.140625" customWidth="1"/>
    <col min="15872" max="15872" width="34.140625" customWidth="1"/>
    <col min="16128" max="16128" width="34.140625" customWidth="1"/>
  </cols>
  <sheetData>
    <row r="1" spans="1:6" s="2" customFormat="1" x14ac:dyDescent="0.25">
      <c r="A1" s="1" t="s">
        <v>0</v>
      </c>
      <c r="B1" s="1"/>
      <c r="C1" s="41"/>
      <c r="D1" s="41"/>
      <c r="E1" s="1"/>
      <c r="F1" s="1"/>
    </row>
    <row r="2" spans="1:6" s="2" customFormat="1" x14ac:dyDescent="0.25">
      <c r="A2" s="1" t="s">
        <v>1</v>
      </c>
      <c r="B2" s="1"/>
      <c r="C2" s="41"/>
      <c r="D2" s="41"/>
      <c r="E2" s="1"/>
      <c r="F2" s="1"/>
    </row>
    <row r="3" spans="1:6" s="2" customFormat="1" x14ac:dyDescent="0.25">
      <c r="A3" s="1" t="s">
        <v>145</v>
      </c>
      <c r="B3" s="1"/>
      <c r="C3" s="41"/>
      <c r="D3" s="41"/>
      <c r="E3" s="1"/>
      <c r="F3" s="1"/>
    </row>
    <row r="4" spans="1:6" s="2" customFormat="1" x14ac:dyDescent="0.25">
      <c r="A4" s="1"/>
      <c r="B4" s="1"/>
      <c r="C4" s="41"/>
      <c r="D4" s="41"/>
      <c r="E4" s="1"/>
      <c r="F4" s="1"/>
    </row>
    <row r="5" spans="1:6" x14ac:dyDescent="0.25">
      <c r="A5" s="47"/>
      <c r="B5" s="47" t="s">
        <v>2</v>
      </c>
      <c r="C5" s="35">
        <v>2012</v>
      </c>
      <c r="D5" s="35">
        <v>2013</v>
      </c>
      <c r="E5" s="3" t="s">
        <v>4</v>
      </c>
      <c r="F5" s="3" t="s">
        <v>3</v>
      </c>
    </row>
    <row r="6" spans="1:6" s="6" customFormat="1" ht="12.75" x14ac:dyDescent="0.2">
      <c r="A6" s="3"/>
      <c r="B6" s="3"/>
      <c r="C6" s="35" t="s">
        <v>143</v>
      </c>
      <c r="D6" s="35" t="s">
        <v>142</v>
      </c>
      <c r="E6" s="3" t="s">
        <v>6</v>
      </c>
      <c r="F6" s="3" t="s">
        <v>5</v>
      </c>
    </row>
    <row r="7" spans="1:6" s="6" customFormat="1" ht="12.75" x14ac:dyDescent="0.2">
      <c r="A7" s="3"/>
      <c r="B7" s="3"/>
      <c r="C7" s="35" t="s">
        <v>141</v>
      </c>
      <c r="D7" s="35"/>
      <c r="E7" s="3"/>
      <c r="F7" s="3"/>
    </row>
    <row r="8" spans="1:6" s="6" customFormat="1" ht="12.75" x14ac:dyDescent="0.2">
      <c r="A8" s="3"/>
      <c r="B8" s="3"/>
      <c r="C8" s="35"/>
      <c r="D8" s="35"/>
      <c r="E8" s="3"/>
      <c r="F8" s="3"/>
    </row>
    <row r="9" spans="1:6" s="6" customFormat="1" ht="12.75" x14ac:dyDescent="0.2">
      <c r="A9" s="4" t="s">
        <v>7</v>
      </c>
      <c r="B9" s="4"/>
      <c r="C9" s="37"/>
      <c r="D9" s="37"/>
      <c r="E9" s="5"/>
      <c r="F9" s="4"/>
    </row>
    <row r="10" spans="1:6" s="6" customFormat="1" ht="12.75" x14ac:dyDescent="0.2">
      <c r="C10" s="37"/>
      <c r="D10" s="37"/>
      <c r="E10" s="5"/>
    </row>
    <row r="11" spans="1:6" s="6" customFormat="1" ht="12.75" x14ac:dyDescent="0.2">
      <c r="A11" s="6" t="s">
        <v>140</v>
      </c>
      <c r="B11" s="6">
        <v>3</v>
      </c>
      <c r="C11" s="30">
        <v>27607.32</v>
      </c>
      <c r="D11" s="30">
        <f t="shared" ref="D11:D16" si="0">E11-C11</f>
        <v>45274.85</v>
      </c>
      <c r="E11" s="5">
        <v>72882.17</v>
      </c>
      <c r="F11" s="7">
        <v>33243</v>
      </c>
    </row>
    <row r="12" spans="1:6" s="6" customFormat="1" ht="12.75" x14ac:dyDescent="0.2">
      <c r="A12" s="6" t="s">
        <v>86</v>
      </c>
      <c r="C12" s="30">
        <v>6381.83</v>
      </c>
      <c r="D12" s="30">
        <f t="shared" si="0"/>
        <v>11420.000000000002</v>
      </c>
      <c r="E12" s="5">
        <v>17801.830000000002</v>
      </c>
      <c r="F12" s="7">
        <v>8233</v>
      </c>
    </row>
    <row r="13" spans="1:6" s="6" customFormat="1" ht="12.75" x14ac:dyDescent="0.2">
      <c r="A13" s="6" t="s">
        <v>139</v>
      </c>
      <c r="C13" s="30">
        <v>0</v>
      </c>
      <c r="D13" s="30">
        <f t="shared" si="0"/>
        <v>0</v>
      </c>
      <c r="E13" s="5">
        <v>0</v>
      </c>
      <c r="F13" s="7">
        <v>13000</v>
      </c>
    </row>
    <row r="14" spans="1:6" s="6" customFormat="1" ht="12.75" x14ac:dyDescent="0.2">
      <c r="A14" s="6" t="s">
        <v>138</v>
      </c>
      <c r="B14" s="6">
        <v>4</v>
      </c>
      <c r="C14" s="30">
        <v>12000</v>
      </c>
      <c r="D14" s="30">
        <f t="shared" si="0"/>
        <v>12000</v>
      </c>
      <c r="E14" s="5">
        <v>24000</v>
      </c>
      <c r="F14" s="7">
        <v>12000</v>
      </c>
    </row>
    <row r="15" spans="1:6" s="6" customFormat="1" ht="12.75" x14ac:dyDescent="0.2">
      <c r="A15" s="6" t="s">
        <v>137</v>
      </c>
      <c r="B15" s="6">
        <v>5</v>
      </c>
      <c r="C15" s="30">
        <v>2000</v>
      </c>
      <c r="D15" s="30">
        <f t="shared" si="0"/>
        <v>2000</v>
      </c>
      <c r="E15" s="5">
        <v>4000</v>
      </c>
      <c r="F15" s="7">
        <v>2000</v>
      </c>
    </row>
    <row r="16" spans="1:6" s="6" customFormat="1" ht="12.75" x14ac:dyDescent="0.2">
      <c r="A16" s="6" t="s">
        <v>31</v>
      </c>
      <c r="C16" s="30">
        <v>1000</v>
      </c>
      <c r="D16" s="30">
        <f t="shared" si="0"/>
        <v>2176.66</v>
      </c>
      <c r="E16" s="5">
        <v>3176.66</v>
      </c>
      <c r="F16" s="7">
        <v>1940</v>
      </c>
    </row>
    <row r="17" spans="1:6" s="6" customFormat="1" ht="12.75" x14ac:dyDescent="0.2">
      <c r="C17" s="30"/>
      <c r="D17" s="30"/>
      <c r="E17" s="8"/>
      <c r="F17" s="7"/>
    </row>
    <row r="18" spans="1:6" s="6" customFormat="1" ht="12.75" x14ac:dyDescent="0.2">
      <c r="C18" s="33">
        <f>SUM(C11:C16)</f>
        <v>48989.15</v>
      </c>
      <c r="D18" s="33">
        <f>SUM(D11:D16)</f>
        <v>72871.510000000009</v>
      </c>
      <c r="E18" s="8">
        <f>SUM(E11:E16)</f>
        <v>121860.66</v>
      </c>
      <c r="F18" s="11">
        <f>SUM(F11:F16)</f>
        <v>70416</v>
      </c>
    </row>
    <row r="19" spans="1:6" s="6" customFormat="1" ht="12.75" x14ac:dyDescent="0.2">
      <c r="C19" s="30"/>
      <c r="D19" s="30"/>
      <c r="E19" s="5"/>
      <c r="F19" s="7"/>
    </row>
    <row r="20" spans="1:6" s="6" customFormat="1" ht="12.75" x14ac:dyDescent="0.2">
      <c r="A20" s="4" t="s">
        <v>28</v>
      </c>
      <c r="B20" s="4"/>
      <c r="C20" s="30"/>
      <c r="D20" s="30"/>
      <c r="E20" s="5"/>
      <c r="F20" s="7"/>
    </row>
    <row r="21" spans="1:6" s="6" customFormat="1" ht="12.75" x14ac:dyDescent="0.2">
      <c r="C21" s="30"/>
      <c r="D21" s="30"/>
      <c r="E21" s="5"/>
      <c r="F21" s="7"/>
    </row>
    <row r="22" spans="1:6" s="6" customFormat="1" ht="12.75" x14ac:dyDescent="0.2">
      <c r="A22" s="6" t="s">
        <v>136</v>
      </c>
      <c r="C22" s="30">
        <v>25835.59</v>
      </c>
      <c r="D22" s="30">
        <f t="shared" ref="D22:D28" si="1">E22-C22</f>
        <v>26586.289999999997</v>
      </c>
      <c r="E22" s="5">
        <v>52421.88</v>
      </c>
      <c r="F22" s="7">
        <v>32086</v>
      </c>
    </row>
    <row r="23" spans="1:6" s="6" customFormat="1" ht="12.75" x14ac:dyDescent="0.2">
      <c r="A23" s="6" t="s">
        <v>135</v>
      </c>
      <c r="C23" s="30">
        <v>3725</v>
      </c>
      <c r="D23" s="30">
        <f t="shared" si="1"/>
        <v>8900</v>
      </c>
      <c r="E23" s="5">
        <v>12625</v>
      </c>
      <c r="F23" s="7">
        <v>12600</v>
      </c>
    </row>
    <row r="24" spans="1:6" s="6" customFormat="1" ht="12.75" x14ac:dyDescent="0.2">
      <c r="A24" s="6" t="s">
        <v>134</v>
      </c>
      <c r="C24" s="30">
        <v>10835.5</v>
      </c>
      <c r="D24" s="30">
        <f t="shared" si="1"/>
        <v>16308.809999999998</v>
      </c>
      <c r="E24" s="5">
        <v>27144.309999999998</v>
      </c>
      <c r="F24" s="7">
        <v>7971</v>
      </c>
    </row>
    <row r="25" spans="1:6" s="6" customFormat="1" ht="12.75" x14ac:dyDescent="0.2">
      <c r="A25" s="6" t="s">
        <v>133</v>
      </c>
      <c r="C25" s="30">
        <v>3350</v>
      </c>
      <c r="D25" s="30">
        <f t="shared" si="1"/>
        <v>3650</v>
      </c>
      <c r="E25" s="5">
        <v>7000</v>
      </c>
      <c r="F25" s="7">
        <v>2000</v>
      </c>
    </row>
    <row r="26" spans="1:6" s="6" customFormat="1" ht="12.75" x14ac:dyDescent="0.2">
      <c r="A26" s="6" t="s">
        <v>132</v>
      </c>
      <c r="C26" s="30">
        <v>2156</v>
      </c>
      <c r="D26" s="30">
        <f t="shared" si="1"/>
        <v>2200</v>
      </c>
      <c r="E26" s="5">
        <v>4356</v>
      </c>
      <c r="F26" s="7">
        <v>2200</v>
      </c>
    </row>
    <row r="27" spans="1:6" s="6" customFormat="1" ht="12.75" x14ac:dyDescent="0.2">
      <c r="A27" s="6" t="s">
        <v>131</v>
      </c>
      <c r="C27" s="30">
        <v>0</v>
      </c>
      <c r="D27" s="30">
        <f t="shared" si="1"/>
        <v>7500</v>
      </c>
      <c r="E27" s="5">
        <v>7500</v>
      </c>
      <c r="F27" s="7">
        <v>3346</v>
      </c>
    </row>
    <row r="28" spans="1:6" s="6" customFormat="1" ht="12.75" x14ac:dyDescent="0.2">
      <c r="A28" s="6" t="s">
        <v>31</v>
      </c>
      <c r="C28" s="30">
        <v>6926.9400000000005</v>
      </c>
      <c r="D28" s="30">
        <f t="shared" si="1"/>
        <v>9331.7499999999982</v>
      </c>
      <c r="E28" s="5">
        <v>16258.689999999999</v>
      </c>
      <c r="F28" s="7">
        <v>4639</v>
      </c>
    </row>
    <row r="29" spans="1:6" s="6" customFormat="1" ht="12.75" x14ac:dyDescent="0.2">
      <c r="C29" s="37"/>
      <c r="D29" s="37"/>
      <c r="E29" s="8"/>
      <c r="F29" s="7"/>
    </row>
    <row r="30" spans="1:6" s="6" customFormat="1" ht="12.75" x14ac:dyDescent="0.2">
      <c r="C30" s="33">
        <f>SUM(C22:C28)</f>
        <v>52829.03</v>
      </c>
      <c r="D30" s="33">
        <f>SUM(D22:D28)</f>
        <v>74476.849999999991</v>
      </c>
      <c r="E30" s="12">
        <f>SUM(E22:E28)</f>
        <v>127305.88</v>
      </c>
      <c r="F30" s="11">
        <f>SUM(F22:F28)</f>
        <v>64842</v>
      </c>
    </row>
    <row r="31" spans="1:6" s="6" customFormat="1" ht="12.75" x14ac:dyDescent="0.2">
      <c r="C31" s="30"/>
      <c r="D31" s="30"/>
      <c r="E31" s="10"/>
      <c r="F31" s="7"/>
    </row>
    <row r="32" spans="1:6" s="6" customFormat="1" ht="12.75" x14ac:dyDescent="0.2">
      <c r="C32" s="30"/>
      <c r="D32" s="30"/>
      <c r="E32" s="8"/>
      <c r="F32" s="7"/>
    </row>
    <row r="33" spans="1:6" s="6" customFormat="1" ht="13.5" thickBot="1" x14ac:dyDescent="0.25">
      <c r="A33" s="4" t="s">
        <v>38</v>
      </c>
      <c r="B33" s="4"/>
      <c r="C33" s="40">
        <f>C18-C30</f>
        <v>-3839.8799999999974</v>
      </c>
      <c r="D33" s="40">
        <f>D18-D30</f>
        <v>-1605.339999999982</v>
      </c>
      <c r="E33" s="15">
        <f>E18-E30</f>
        <v>-5445.2200000000012</v>
      </c>
      <c r="F33" s="14">
        <f>F18-F30</f>
        <v>5574</v>
      </c>
    </row>
    <row r="34" spans="1:6" s="6" customFormat="1" ht="13.5" thickTop="1" x14ac:dyDescent="0.2">
      <c r="C34" s="37"/>
      <c r="D34" s="37"/>
      <c r="E34" s="5"/>
    </row>
    <row r="35" spans="1:6" s="6" customFormat="1" ht="12.75" x14ac:dyDescent="0.2">
      <c r="A35" s="4" t="s">
        <v>130</v>
      </c>
      <c r="C35" s="37"/>
      <c r="D35" s="37"/>
      <c r="E35" s="5"/>
    </row>
    <row r="36" spans="1:6" s="6" customFormat="1" ht="12.75" x14ac:dyDescent="0.2">
      <c r="C36" s="37"/>
      <c r="D36" s="37"/>
      <c r="E36" s="4"/>
    </row>
    <row r="37" spans="1:6" s="6" customFormat="1" ht="12.75" x14ac:dyDescent="0.2">
      <c r="A37" s="6" t="s">
        <v>129</v>
      </c>
      <c r="C37" s="37"/>
      <c r="D37" s="37"/>
      <c r="E37" s="4"/>
    </row>
    <row r="38" spans="1:6" s="6" customFormat="1" ht="12.75" x14ac:dyDescent="0.2">
      <c r="A38" s="6" t="s">
        <v>128</v>
      </c>
      <c r="C38" s="37"/>
      <c r="D38" s="37"/>
      <c r="E38" s="4"/>
    </row>
    <row r="39" spans="1:6" s="6" customFormat="1" ht="12.75" x14ac:dyDescent="0.2">
      <c r="A39" s="6" t="s">
        <v>127</v>
      </c>
      <c r="C39" s="37"/>
      <c r="D39" s="37"/>
      <c r="E39" s="4"/>
    </row>
    <row r="40" spans="1:6" s="6" customFormat="1" ht="12.75" x14ac:dyDescent="0.2">
      <c r="C40" s="37"/>
      <c r="D40" s="37"/>
      <c r="E40" s="4"/>
    </row>
    <row r="41" spans="1:6" s="6" customFormat="1" ht="12.75" x14ac:dyDescent="0.2">
      <c r="A41" s="6" t="s">
        <v>126</v>
      </c>
      <c r="C41" s="37"/>
      <c r="D41" s="37"/>
      <c r="E41" s="4"/>
    </row>
    <row r="42" spans="1:6" s="6" customFormat="1" ht="12.75" x14ac:dyDescent="0.2">
      <c r="A42" s="6" t="s">
        <v>125</v>
      </c>
      <c r="C42" s="37"/>
      <c r="D42" s="37"/>
      <c r="E42" s="4"/>
    </row>
    <row r="43" spans="1:6" s="6" customFormat="1" ht="12.75" x14ac:dyDescent="0.2">
      <c r="A43" s="6" t="s">
        <v>124</v>
      </c>
      <c r="C43" s="37"/>
      <c r="D43" s="37"/>
      <c r="E43" s="4"/>
    </row>
    <row r="44" spans="1:6" s="6" customFormat="1" ht="12.75" x14ac:dyDescent="0.2">
      <c r="C44" s="37"/>
      <c r="D44" s="37"/>
      <c r="E44" s="4"/>
    </row>
    <row r="45" spans="1:6" s="6" customFormat="1" ht="12.75" x14ac:dyDescent="0.2">
      <c r="A45" s="6" t="s">
        <v>123</v>
      </c>
      <c r="C45" s="37"/>
      <c r="D45" s="37"/>
      <c r="E45" s="4"/>
    </row>
    <row r="46" spans="1:6" s="6" customFormat="1" ht="12.75" x14ac:dyDescent="0.2">
      <c r="C46" s="37"/>
      <c r="D46" s="37"/>
      <c r="E46" s="4"/>
    </row>
    <row r="47" spans="1:6" s="6" customFormat="1" ht="12.75" x14ac:dyDescent="0.2">
      <c r="A47" s="6" t="s">
        <v>122</v>
      </c>
      <c r="C47" s="37"/>
      <c r="D47" s="37"/>
      <c r="E47" s="4"/>
    </row>
    <row r="48" spans="1:6" s="6" customFormat="1" ht="12.75" x14ac:dyDescent="0.2">
      <c r="A48" s="6" t="s">
        <v>121</v>
      </c>
      <c r="C48" s="37"/>
      <c r="D48" s="37"/>
      <c r="E48" s="4"/>
    </row>
    <row r="49" spans="1:5" s="6" customFormat="1" ht="12.75" x14ac:dyDescent="0.2">
      <c r="C49" s="37"/>
      <c r="D49" s="37"/>
      <c r="E49" s="4"/>
    </row>
    <row r="50" spans="1:5" s="6" customFormat="1" ht="12.75" x14ac:dyDescent="0.2">
      <c r="A50" s="6" t="s">
        <v>120</v>
      </c>
      <c r="C50" s="37"/>
      <c r="D50" s="37"/>
      <c r="E50" s="4"/>
    </row>
    <row r="51" spans="1:5" s="6" customFormat="1" ht="12.75" x14ac:dyDescent="0.2">
      <c r="A51" s="6" t="s">
        <v>119</v>
      </c>
      <c r="C51" s="37"/>
      <c r="D51" s="37"/>
      <c r="E51" s="4"/>
    </row>
    <row r="52" spans="1:5" s="6" customFormat="1" ht="12.75" x14ac:dyDescent="0.2">
      <c r="C52" s="37"/>
      <c r="D52" s="37"/>
      <c r="E52" s="4"/>
    </row>
    <row r="53" spans="1:5" s="6" customFormat="1" ht="12.75" x14ac:dyDescent="0.2">
      <c r="C53" s="37"/>
      <c r="D53" s="37"/>
      <c r="E53" s="4"/>
    </row>
    <row r="54" spans="1:5" s="6" customFormat="1" ht="12.75" x14ac:dyDescent="0.2">
      <c r="C54" s="37"/>
      <c r="D54" s="37"/>
      <c r="E54" s="4"/>
    </row>
    <row r="55" spans="1:5" s="6" customFormat="1" ht="12.75" x14ac:dyDescent="0.2">
      <c r="C55" s="37"/>
      <c r="D55" s="37"/>
      <c r="E55" s="4"/>
    </row>
    <row r="56" spans="1:5" s="6" customFormat="1" ht="12.75" x14ac:dyDescent="0.2">
      <c r="C56" s="37"/>
      <c r="D56" s="37"/>
      <c r="E56" s="4"/>
    </row>
    <row r="57" spans="1:5" s="6" customFormat="1" ht="12.75" x14ac:dyDescent="0.2">
      <c r="C57" s="37"/>
      <c r="D57" s="37"/>
      <c r="E57" s="4"/>
    </row>
    <row r="58" spans="1:5" s="6" customFormat="1" ht="12.75" x14ac:dyDescent="0.2">
      <c r="C58" s="37"/>
      <c r="D58" s="37"/>
      <c r="E58" s="4"/>
    </row>
    <row r="59" spans="1:5" s="6" customFormat="1" ht="12.75" x14ac:dyDescent="0.2">
      <c r="C59" s="37"/>
      <c r="D59" s="37"/>
      <c r="E59" s="4"/>
    </row>
    <row r="60" spans="1:5" s="6" customFormat="1" ht="12.75" x14ac:dyDescent="0.2">
      <c r="C60" s="37"/>
      <c r="D60" s="37"/>
      <c r="E60" s="4"/>
    </row>
    <row r="61" spans="1:5" s="6" customFormat="1" ht="12.75" x14ac:dyDescent="0.2">
      <c r="C61" s="37"/>
      <c r="D61" s="37"/>
      <c r="E61" s="4"/>
    </row>
    <row r="62" spans="1:5" s="6" customFormat="1" ht="12.75" x14ac:dyDescent="0.2">
      <c r="C62" s="37"/>
      <c r="D62" s="37"/>
      <c r="E62" s="4"/>
    </row>
    <row r="63" spans="1:5" s="6" customFormat="1" ht="12.75" x14ac:dyDescent="0.2">
      <c r="C63" s="37"/>
      <c r="D63" s="37"/>
      <c r="E63" s="4"/>
    </row>
    <row r="64" spans="1:5" s="6" customFormat="1" ht="12.75" x14ac:dyDescent="0.2">
      <c r="C64" s="37"/>
      <c r="D64" s="37"/>
      <c r="E64" s="4"/>
    </row>
    <row r="65" spans="3:5" s="6" customFormat="1" ht="12.75" x14ac:dyDescent="0.2">
      <c r="C65" s="37"/>
      <c r="D65" s="37"/>
      <c r="E65" s="4"/>
    </row>
    <row r="66" spans="3:5" s="6" customFormat="1" ht="12.75" x14ac:dyDescent="0.2">
      <c r="C66" s="37"/>
      <c r="D66" s="37"/>
      <c r="E66" s="4"/>
    </row>
    <row r="67" spans="3:5" s="6" customFormat="1" ht="12.75" x14ac:dyDescent="0.2">
      <c r="C67" s="37"/>
      <c r="D67" s="37"/>
      <c r="E67" s="4"/>
    </row>
    <row r="68" spans="3:5" s="6" customFormat="1" ht="12.75" x14ac:dyDescent="0.2">
      <c r="C68" s="37"/>
      <c r="D68" s="37"/>
      <c r="E68" s="4"/>
    </row>
    <row r="69" spans="3:5" s="6" customFormat="1" ht="12.75" x14ac:dyDescent="0.2">
      <c r="C69" s="37"/>
      <c r="D69" s="37"/>
      <c r="E69" s="4"/>
    </row>
    <row r="70" spans="3:5" s="6" customFormat="1" ht="12.75" x14ac:dyDescent="0.2">
      <c r="C70" s="37"/>
      <c r="D70" s="37"/>
      <c r="E70" s="4"/>
    </row>
    <row r="71" spans="3:5" s="6" customFormat="1" ht="12.75" x14ac:dyDescent="0.2">
      <c r="C71" s="37"/>
      <c r="D71" s="37"/>
      <c r="E71" s="4"/>
    </row>
  </sheetData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1" workbookViewId="0">
      <selection activeCell="H17" sqref="H17"/>
    </sheetView>
  </sheetViews>
  <sheetFormatPr defaultRowHeight="15" x14ac:dyDescent="0.25"/>
  <cols>
    <col min="1" max="1" width="38.42578125" style="2" customWidth="1"/>
    <col min="2" max="2" width="10.7109375" style="2" customWidth="1"/>
    <col min="3" max="3" width="10.7109375" style="1" customWidth="1"/>
    <col min="4" max="4" width="10.85546875" style="41" customWidth="1"/>
    <col min="5" max="248" width="9.140625" style="2"/>
    <col min="249" max="249" width="38.42578125" style="2" customWidth="1"/>
    <col min="250" max="504" width="9.140625" style="2"/>
    <col min="505" max="505" width="38.42578125" style="2" customWidth="1"/>
    <col min="506" max="760" width="9.140625" style="2"/>
    <col min="761" max="761" width="38.42578125" style="2" customWidth="1"/>
    <col min="762" max="1016" width="9.140625" style="2"/>
    <col min="1017" max="1017" width="38.42578125" style="2" customWidth="1"/>
    <col min="1018" max="1272" width="9.140625" style="2"/>
    <col min="1273" max="1273" width="38.42578125" style="2" customWidth="1"/>
    <col min="1274" max="1528" width="9.140625" style="2"/>
    <col min="1529" max="1529" width="38.42578125" style="2" customWidth="1"/>
    <col min="1530" max="1784" width="9.140625" style="2"/>
    <col min="1785" max="1785" width="38.42578125" style="2" customWidth="1"/>
    <col min="1786" max="2040" width="9.140625" style="2"/>
    <col min="2041" max="2041" width="38.42578125" style="2" customWidth="1"/>
    <col min="2042" max="2296" width="9.140625" style="2"/>
    <col min="2297" max="2297" width="38.42578125" style="2" customWidth="1"/>
    <col min="2298" max="2552" width="9.140625" style="2"/>
    <col min="2553" max="2553" width="38.42578125" style="2" customWidth="1"/>
    <col min="2554" max="2808" width="9.140625" style="2"/>
    <col min="2809" max="2809" width="38.42578125" style="2" customWidth="1"/>
    <col min="2810" max="3064" width="9.140625" style="2"/>
    <col min="3065" max="3065" width="38.42578125" style="2" customWidth="1"/>
    <col min="3066" max="3320" width="9.140625" style="2"/>
    <col min="3321" max="3321" width="38.42578125" style="2" customWidth="1"/>
    <col min="3322" max="3576" width="9.140625" style="2"/>
    <col min="3577" max="3577" width="38.42578125" style="2" customWidth="1"/>
    <col min="3578" max="3832" width="9.140625" style="2"/>
    <col min="3833" max="3833" width="38.42578125" style="2" customWidth="1"/>
    <col min="3834" max="4088" width="9.140625" style="2"/>
    <col min="4089" max="4089" width="38.42578125" style="2" customWidth="1"/>
    <col min="4090" max="4344" width="9.140625" style="2"/>
    <col min="4345" max="4345" width="38.42578125" style="2" customWidth="1"/>
    <col min="4346" max="4600" width="9.140625" style="2"/>
    <col min="4601" max="4601" width="38.42578125" style="2" customWidth="1"/>
    <col min="4602" max="4856" width="9.140625" style="2"/>
    <col min="4857" max="4857" width="38.42578125" style="2" customWidth="1"/>
    <col min="4858" max="5112" width="9.140625" style="2"/>
    <col min="5113" max="5113" width="38.42578125" style="2" customWidth="1"/>
    <col min="5114" max="5368" width="9.140625" style="2"/>
    <col min="5369" max="5369" width="38.42578125" style="2" customWidth="1"/>
    <col min="5370" max="5624" width="9.140625" style="2"/>
    <col min="5625" max="5625" width="38.42578125" style="2" customWidth="1"/>
    <col min="5626" max="5880" width="9.140625" style="2"/>
    <col min="5881" max="5881" width="38.42578125" style="2" customWidth="1"/>
    <col min="5882" max="6136" width="9.140625" style="2"/>
    <col min="6137" max="6137" width="38.42578125" style="2" customWidth="1"/>
    <col min="6138" max="6392" width="9.140625" style="2"/>
    <col min="6393" max="6393" width="38.42578125" style="2" customWidth="1"/>
    <col min="6394" max="6648" width="9.140625" style="2"/>
    <col min="6649" max="6649" width="38.42578125" style="2" customWidth="1"/>
    <col min="6650" max="6904" width="9.140625" style="2"/>
    <col min="6905" max="6905" width="38.42578125" style="2" customWidth="1"/>
    <col min="6906" max="7160" width="9.140625" style="2"/>
    <col min="7161" max="7161" width="38.42578125" style="2" customWidth="1"/>
    <col min="7162" max="7416" width="9.140625" style="2"/>
    <col min="7417" max="7417" width="38.42578125" style="2" customWidth="1"/>
    <col min="7418" max="7672" width="9.140625" style="2"/>
    <col min="7673" max="7673" width="38.42578125" style="2" customWidth="1"/>
    <col min="7674" max="7928" width="9.140625" style="2"/>
    <col min="7929" max="7929" width="38.42578125" style="2" customWidth="1"/>
    <col min="7930" max="8184" width="9.140625" style="2"/>
    <col min="8185" max="8185" width="38.42578125" style="2" customWidth="1"/>
    <col min="8186" max="8440" width="9.140625" style="2"/>
    <col min="8441" max="8441" width="38.42578125" style="2" customWidth="1"/>
    <col min="8442" max="8696" width="9.140625" style="2"/>
    <col min="8697" max="8697" width="38.42578125" style="2" customWidth="1"/>
    <col min="8698" max="8952" width="9.140625" style="2"/>
    <col min="8953" max="8953" width="38.42578125" style="2" customWidth="1"/>
    <col min="8954" max="9208" width="9.140625" style="2"/>
    <col min="9209" max="9209" width="38.42578125" style="2" customWidth="1"/>
    <col min="9210" max="9464" width="9.140625" style="2"/>
    <col min="9465" max="9465" width="38.42578125" style="2" customWidth="1"/>
    <col min="9466" max="9720" width="9.140625" style="2"/>
    <col min="9721" max="9721" width="38.42578125" style="2" customWidth="1"/>
    <col min="9722" max="9976" width="9.140625" style="2"/>
    <col min="9977" max="9977" width="38.42578125" style="2" customWidth="1"/>
    <col min="9978" max="10232" width="9.140625" style="2"/>
    <col min="10233" max="10233" width="38.42578125" style="2" customWidth="1"/>
    <col min="10234" max="10488" width="9.140625" style="2"/>
    <col min="10489" max="10489" width="38.42578125" style="2" customWidth="1"/>
    <col min="10490" max="10744" width="9.140625" style="2"/>
    <col min="10745" max="10745" width="38.42578125" style="2" customWidth="1"/>
    <col min="10746" max="11000" width="9.140625" style="2"/>
    <col min="11001" max="11001" width="38.42578125" style="2" customWidth="1"/>
    <col min="11002" max="11256" width="9.140625" style="2"/>
    <col min="11257" max="11257" width="38.42578125" style="2" customWidth="1"/>
    <col min="11258" max="11512" width="9.140625" style="2"/>
    <col min="11513" max="11513" width="38.42578125" style="2" customWidth="1"/>
    <col min="11514" max="11768" width="9.140625" style="2"/>
    <col min="11769" max="11769" width="38.42578125" style="2" customWidth="1"/>
    <col min="11770" max="12024" width="9.140625" style="2"/>
    <col min="12025" max="12025" width="38.42578125" style="2" customWidth="1"/>
    <col min="12026" max="12280" width="9.140625" style="2"/>
    <col min="12281" max="12281" width="38.42578125" style="2" customWidth="1"/>
    <col min="12282" max="12536" width="9.140625" style="2"/>
    <col min="12537" max="12537" width="38.42578125" style="2" customWidth="1"/>
    <col min="12538" max="12792" width="9.140625" style="2"/>
    <col min="12793" max="12793" width="38.42578125" style="2" customWidth="1"/>
    <col min="12794" max="13048" width="9.140625" style="2"/>
    <col min="13049" max="13049" width="38.42578125" style="2" customWidth="1"/>
    <col min="13050" max="13304" width="9.140625" style="2"/>
    <col min="13305" max="13305" width="38.42578125" style="2" customWidth="1"/>
    <col min="13306" max="13560" width="9.140625" style="2"/>
    <col min="13561" max="13561" width="38.42578125" style="2" customWidth="1"/>
    <col min="13562" max="13816" width="9.140625" style="2"/>
    <col min="13817" max="13817" width="38.42578125" style="2" customWidth="1"/>
    <col min="13818" max="14072" width="9.140625" style="2"/>
    <col min="14073" max="14073" width="38.42578125" style="2" customWidth="1"/>
    <col min="14074" max="14328" width="9.140625" style="2"/>
    <col min="14329" max="14329" width="38.42578125" style="2" customWidth="1"/>
    <col min="14330" max="14584" width="9.140625" style="2"/>
    <col min="14585" max="14585" width="38.42578125" style="2" customWidth="1"/>
    <col min="14586" max="14840" width="9.140625" style="2"/>
    <col min="14841" max="14841" width="38.42578125" style="2" customWidth="1"/>
    <col min="14842" max="15096" width="9.140625" style="2"/>
    <col min="15097" max="15097" width="38.42578125" style="2" customWidth="1"/>
    <col min="15098" max="15352" width="9.140625" style="2"/>
    <col min="15353" max="15353" width="38.42578125" style="2" customWidth="1"/>
    <col min="15354" max="15608" width="9.140625" style="2"/>
    <col min="15609" max="15609" width="38.42578125" style="2" customWidth="1"/>
    <col min="15610" max="15864" width="9.140625" style="2"/>
    <col min="15865" max="15865" width="38.42578125" style="2" customWidth="1"/>
    <col min="15866" max="16120" width="9.140625" style="2"/>
    <col min="16121" max="16121" width="38.42578125" style="2" customWidth="1"/>
    <col min="16122" max="16384" width="9.140625" style="2"/>
  </cols>
  <sheetData>
    <row r="1" spans="1:4" x14ac:dyDescent="0.25">
      <c r="A1" s="1" t="s">
        <v>0</v>
      </c>
      <c r="B1" s="1"/>
    </row>
    <row r="2" spans="1:4" x14ac:dyDescent="0.25">
      <c r="A2" s="1" t="s">
        <v>1</v>
      </c>
      <c r="B2" s="1"/>
    </row>
    <row r="3" spans="1:4" x14ac:dyDescent="0.25">
      <c r="A3" s="1" t="s">
        <v>40</v>
      </c>
      <c r="B3" s="1"/>
    </row>
    <row r="4" spans="1:4" x14ac:dyDescent="0.25">
      <c r="A4" s="1" t="s">
        <v>89</v>
      </c>
      <c r="B4" s="1"/>
    </row>
    <row r="5" spans="1:4" x14ac:dyDescent="0.25">
      <c r="A5" s="1"/>
      <c r="B5" s="1"/>
    </row>
    <row r="6" spans="1:4" x14ac:dyDescent="0.25">
      <c r="A6" s="1"/>
      <c r="B6" s="4" t="s">
        <v>2</v>
      </c>
      <c r="C6" s="3" t="s">
        <v>4</v>
      </c>
      <c r="D6" s="35" t="s">
        <v>3</v>
      </c>
    </row>
    <row r="7" spans="1:4" s="29" customFormat="1" x14ac:dyDescent="0.25">
      <c r="C7" s="3" t="s">
        <v>6</v>
      </c>
      <c r="D7" s="35" t="s">
        <v>5</v>
      </c>
    </row>
    <row r="8" spans="1:4" x14ac:dyDescent="0.25">
      <c r="A8" s="29"/>
      <c r="B8" s="29"/>
      <c r="C8" s="29"/>
      <c r="D8" s="46"/>
    </row>
    <row r="9" spans="1:4" s="6" customFormat="1" ht="12.75" x14ac:dyDescent="0.2">
      <c r="A9" s="4" t="s">
        <v>7</v>
      </c>
      <c r="B9" s="4"/>
      <c r="C9" s="5"/>
      <c r="D9" s="43"/>
    </row>
    <row r="10" spans="1:4" s="6" customFormat="1" ht="12.75" x14ac:dyDescent="0.2">
      <c r="C10" s="5"/>
      <c r="D10" s="30"/>
    </row>
    <row r="11" spans="1:4" s="6" customFormat="1" ht="12.75" x14ac:dyDescent="0.2">
      <c r="A11" s="6" t="s">
        <v>87</v>
      </c>
      <c r="B11" s="6">
        <v>1</v>
      </c>
      <c r="C11" s="5">
        <v>0</v>
      </c>
      <c r="D11" s="30">
        <v>10000</v>
      </c>
    </row>
    <row r="12" spans="1:4" s="6" customFormat="1" ht="12.75" x14ac:dyDescent="0.2">
      <c r="A12" s="6" t="s">
        <v>86</v>
      </c>
      <c r="C12" s="5">
        <v>13297.24</v>
      </c>
      <c r="D12" s="30">
        <v>1146</v>
      </c>
    </row>
    <row r="13" spans="1:4" s="6" customFormat="1" ht="12.75" x14ac:dyDescent="0.2">
      <c r="A13" s="6" t="s">
        <v>85</v>
      </c>
      <c r="C13" s="5">
        <v>3.62</v>
      </c>
      <c r="D13" s="30">
        <v>3</v>
      </c>
    </row>
    <row r="14" spans="1:4" s="6" customFormat="1" ht="12.75" x14ac:dyDescent="0.2">
      <c r="A14" s="6" t="s">
        <v>84</v>
      </c>
      <c r="B14" s="6">
        <v>2</v>
      </c>
      <c r="C14" s="5">
        <v>0</v>
      </c>
      <c r="D14" s="30">
        <v>-5000</v>
      </c>
    </row>
    <row r="15" spans="1:4" s="6" customFormat="1" ht="12.75" x14ac:dyDescent="0.2">
      <c r="A15" s="6" t="s">
        <v>83</v>
      </c>
      <c r="C15" s="5">
        <v>1590</v>
      </c>
      <c r="D15" s="30">
        <v>1675</v>
      </c>
    </row>
    <row r="16" spans="1:4" s="6" customFormat="1" ht="12.75" x14ac:dyDescent="0.2">
      <c r="A16" s="6" t="s">
        <v>71</v>
      </c>
      <c r="C16" s="5">
        <v>3323.94</v>
      </c>
      <c r="D16" s="30">
        <v>2902</v>
      </c>
    </row>
    <row r="17" spans="1:4" s="6" customFormat="1" ht="12.75" x14ac:dyDescent="0.2">
      <c r="A17" s="6" t="s">
        <v>63</v>
      </c>
      <c r="C17" s="5">
        <v>762.56000000000017</v>
      </c>
      <c r="D17" s="30">
        <v>2113</v>
      </c>
    </row>
    <row r="18" spans="1:4" s="6" customFormat="1" ht="12.75" x14ac:dyDescent="0.2">
      <c r="C18" s="8"/>
      <c r="D18" s="38"/>
    </row>
    <row r="19" spans="1:4" s="6" customFormat="1" ht="12.75" x14ac:dyDescent="0.2">
      <c r="C19" s="12">
        <f>SUM(C11:C17)</f>
        <v>18977.36</v>
      </c>
      <c r="D19" s="33">
        <f>SUM(D11:D17)</f>
        <v>12839</v>
      </c>
    </row>
    <row r="20" spans="1:4" s="6" customFormat="1" ht="12.75" x14ac:dyDescent="0.2">
      <c r="C20" s="5"/>
      <c r="D20" s="30"/>
    </row>
    <row r="21" spans="1:4" s="6" customFormat="1" ht="12.75" x14ac:dyDescent="0.2">
      <c r="A21" s="4" t="s">
        <v>28</v>
      </c>
      <c r="B21" s="4"/>
      <c r="C21" s="5"/>
      <c r="D21" s="30"/>
    </row>
    <row r="22" spans="1:4" s="6" customFormat="1" ht="12.75" x14ac:dyDescent="0.2">
      <c r="C22" s="5"/>
      <c r="D22" s="30"/>
    </row>
    <row r="23" spans="1:4" s="6" customFormat="1" ht="12.75" x14ac:dyDescent="0.2">
      <c r="A23" s="6" t="s">
        <v>82</v>
      </c>
      <c r="C23" s="5">
        <v>72148.98000000001</v>
      </c>
      <c r="D23" s="30">
        <v>57937</v>
      </c>
    </row>
    <row r="24" spans="1:4" s="6" customFormat="1" ht="12.75" x14ac:dyDescent="0.2">
      <c r="A24" s="6" t="s">
        <v>97</v>
      </c>
      <c r="C24" s="5">
        <v>3311.6000000000004</v>
      </c>
      <c r="D24" s="30">
        <f>1499+345</f>
        <v>1844</v>
      </c>
    </row>
    <row r="25" spans="1:4" s="6" customFormat="1" ht="12.75" x14ac:dyDescent="0.2">
      <c r="A25" s="6" t="s">
        <v>98</v>
      </c>
      <c r="C25" s="5">
        <v>5632.4600000000009</v>
      </c>
      <c r="D25" s="30">
        <f>1626+2253</f>
        <v>3879</v>
      </c>
    </row>
    <row r="26" spans="1:4" s="6" customFormat="1" ht="12.75" x14ac:dyDescent="0.2">
      <c r="A26" s="6" t="s">
        <v>81</v>
      </c>
      <c r="C26" s="32">
        <v>2950.1725000000001</v>
      </c>
      <c r="D26" s="30">
        <v>1895</v>
      </c>
    </row>
    <row r="27" spans="1:4" s="6" customFormat="1" ht="12.75" x14ac:dyDescent="0.2">
      <c r="A27" s="6" t="s">
        <v>80</v>
      </c>
      <c r="B27" s="6">
        <v>3</v>
      </c>
      <c r="C27" s="5">
        <v>1431.2666666666667</v>
      </c>
      <c r="D27" s="30">
        <v>2495</v>
      </c>
    </row>
    <row r="28" spans="1:4" s="6" customFormat="1" ht="12.75" x14ac:dyDescent="0.2">
      <c r="A28" s="6" t="s">
        <v>79</v>
      </c>
      <c r="C28" s="5">
        <v>1900</v>
      </c>
      <c r="D28" s="30">
        <v>1575</v>
      </c>
    </row>
    <row r="29" spans="1:4" s="6" customFormat="1" ht="12.75" x14ac:dyDescent="0.2">
      <c r="A29" s="6" t="s">
        <v>78</v>
      </c>
      <c r="C29" s="5">
        <v>1859.4333333333332</v>
      </c>
      <c r="D29" s="30">
        <v>1250</v>
      </c>
    </row>
    <row r="30" spans="1:4" s="6" customFormat="1" ht="12.75" x14ac:dyDescent="0.2">
      <c r="A30" s="6" t="s">
        <v>77</v>
      </c>
      <c r="C30" s="5">
        <v>2199.7399999999998</v>
      </c>
      <c r="D30" s="30">
        <v>3418</v>
      </c>
    </row>
    <row r="31" spans="1:4" s="6" customFormat="1" ht="12.75" x14ac:dyDescent="0.2">
      <c r="A31" s="6" t="s">
        <v>76</v>
      </c>
      <c r="C31" s="5">
        <v>2557.0500000000002</v>
      </c>
      <c r="D31" s="30">
        <v>975</v>
      </c>
    </row>
    <row r="32" spans="1:4" s="6" customFormat="1" ht="12.75" x14ac:dyDescent="0.2">
      <c r="A32" s="6" t="s">
        <v>75</v>
      </c>
      <c r="C32" s="5">
        <v>10212.07</v>
      </c>
      <c r="D32" s="30">
        <v>7175</v>
      </c>
    </row>
    <row r="33" spans="1:4" s="6" customFormat="1" ht="12.75" x14ac:dyDescent="0.2">
      <c r="A33" s="6" t="s">
        <v>74</v>
      </c>
      <c r="C33" s="5">
        <v>668.55</v>
      </c>
      <c r="D33" s="30">
        <v>2655</v>
      </c>
    </row>
    <row r="34" spans="1:4" s="6" customFormat="1" ht="12.75" x14ac:dyDescent="0.2">
      <c r="A34" s="6" t="s">
        <v>73</v>
      </c>
      <c r="C34" s="32">
        <v>1449.33</v>
      </c>
      <c r="D34" s="30">
        <v>436</v>
      </c>
    </row>
    <row r="35" spans="1:4" s="6" customFormat="1" ht="12.75" x14ac:dyDescent="0.2">
      <c r="A35" s="6" t="s">
        <v>99</v>
      </c>
      <c r="C35" s="5">
        <v>4595.03</v>
      </c>
      <c r="D35" s="30">
        <f>1377+2017</f>
        <v>3394</v>
      </c>
    </row>
    <row r="36" spans="1:4" s="6" customFormat="1" ht="12.75" x14ac:dyDescent="0.2">
      <c r="A36" s="6" t="s">
        <v>72</v>
      </c>
      <c r="B36" s="6">
        <v>4</v>
      </c>
      <c r="C36" s="5">
        <v>900</v>
      </c>
      <c r="D36" s="30">
        <v>1200</v>
      </c>
    </row>
    <row r="37" spans="1:4" s="6" customFormat="1" ht="12.75" x14ac:dyDescent="0.2">
      <c r="A37" s="6" t="s">
        <v>63</v>
      </c>
      <c r="C37" s="5">
        <v>3171.31</v>
      </c>
      <c r="D37" s="30">
        <v>1896.7499999999991</v>
      </c>
    </row>
    <row r="38" spans="1:4" s="6" customFormat="1" ht="12.75" x14ac:dyDescent="0.2">
      <c r="A38" s="6" t="s">
        <v>71</v>
      </c>
      <c r="C38" s="5">
        <v>3207.7799999999997</v>
      </c>
      <c r="D38" s="30">
        <v>2720.05</v>
      </c>
    </row>
    <row r="39" spans="1:4" s="6" customFormat="1" ht="12.75" x14ac:dyDescent="0.2">
      <c r="C39" s="8"/>
      <c r="D39" s="38"/>
    </row>
    <row r="40" spans="1:4" s="6" customFormat="1" ht="12.75" x14ac:dyDescent="0.2">
      <c r="C40" s="8">
        <f>SUM(C23:C38)</f>
        <v>118194.77250000002</v>
      </c>
      <c r="D40" s="38">
        <f>SUM(D23:D38)</f>
        <v>94744.8</v>
      </c>
    </row>
    <row r="41" spans="1:4" s="6" customFormat="1" ht="12.75" x14ac:dyDescent="0.2">
      <c r="C41" s="10"/>
      <c r="D41" s="37"/>
    </row>
    <row r="42" spans="1:4" s="6" customFormat="1" ht="12.75" x14ac:dyDescent="0.2">
      <c r="C42" s="8"/>
      <c r="D42" s="37"/>
    </row>
    <row r="43" spans="1:4" s="6" customFormat="1" ht="13.5" thickBot="1" x14ac:dyDescent="0.25">
      <c r="A43" s="4" t="s">
        <v>38</v>
      </c>
      <c r="B43" s="4"/>
      <c r="C43" s="15">
        <f>C19-C40</f>
        <v>-99217.41250000002</v>
      </c>
      <c r="D43" s="40">
        <f>D19-D40</f>
        <v>-81905.8</v>
      </c>
    </row>
    <row r="44" spans="1:4" ht="15.75" thickTop="1" x14ac:dyDescent="0.25">
      <c r="C44" s="16"/>
    </row>
    <row r="45" spans="1:4" s="6" customFormat="1" ht="12.75" x14ac:dyDescent="0.2">
      <c r="A45" s="6" t="s">
        <v>172</v>
      </c>
      <c r="C45" s="5"/>
      <c r="D45" s="37"/>
    </row>
    <row r="46" spans="1:4" s="6" customFormat="1" ht="12.75" x14ac:dyDescent="0.2">
      <c r="A46" s="6" t="s">
        <v>173</v>
      </c>
      <c r="C46" s="4"/>
      <c r="D46" s="37"/>
    </row>
    <row r="47" spans="1:4" s="6" customFormat="1" ht="12.75" x14ac:dyDescent="0.2">
      <c r="C47" s="4"/>
      <c r="D47" s="37"/>
    </row>
    <row r="48" spans="1:4" s="6" customFormat="1" ht="12.75" x14ac:dyDescent="0.2">
      <c r="A48" s="6" t="s">
        <v>174</v>
      </c>
      <c r="C48" s="4"/>
      <c r="D48" s="37"/>
    </row>
    <row r="49" spans="1:4" s="6" customFormat="1" ht="12.75" x14ac:dyDescent="0.2">
      <c r="A49" s="6" t="s">
        <v>175</v>
      </c>
      <c r="C49" s="4"/>
      <c r="D49" s="37"/>
    </row>
    <row r="50" spans="1:4" s="6" customFormat="1" ht="12.75" x14ac:dyDescent="0.2">
      <c r="C50" s="4"/>
      <c r="D50" s="37"/>
    </row>
    <row r="51" spans="1:4" s="6" customFormat="1" ht="12.75" x14ac:dyDescent="0.2">
      <c r="A51" s="6" t="s">
        <v>176</v>
      </c>
      <c r="C51" s="4"/>
      <c r="D51" s="37"/>
    </row>
    <row r="52" spans="1:4" s="6" customFormat="1" ht="12.75" x14ac:dyDescent="0.2">
      <c r="A52" s="6" t="s">
        <v>177</v>
      </c>
      <c r="C52" s="4"/>
      <c r="D52" s="37"/>
    </row>
    <row r="53" spans="1:4" s="6" customFormat="1" ht="12.75" x14ac:dyDescent="0.2">
      <c r="C53" s="4"/>
      <c r="D53" s="37"/>
    </row>
    <row r="54" spans="1:4" x14ac:dyDescent="0.25">
      <c r="A54" s="6" t="s">
        <v>178</v>
      </c>
    </row>
    <row r="55" spans="1:4" x14ac:dyDescent="0.25">
      <c r="A55" s="6" t="s">
        <v>179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Summary</vt:lpstr>
      <vt:lpstr>2. Memb</vt:lpstr>
      <vt:lpstr>3. Home</vt:lpstr>
      <vt:lpstr>4. Junior</vt:lpstr>
      <vt:lpstr>5. Int</vt:lpstr>
      <vt:lpstr>6. British</vt:lpstr>
      <vt:lpstr>7. 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2014-03-31T02:25:17Z</cp:lastPrinted>
  <dcterms:created xsi:type="dcterms:W3CDTF">2014-03-30T15:52:53Z</dcterms:created>
  <dcterms:modified xsi:type="dcterms:W3CDTF">2014-03-31T11:43:08Z</dcterms:modified>
</cp:coreProperties>
</file>