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FAF835E2-AC40-48C1-988D-257646756017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Summary" sheetId="10" r:id="rId1"/>
    <sheet name="Membership" sheetId="4" r:id="rId2"/>
    <sheet name="Home" sheetId="8" r:id="rId3"/>
    <sheet name="International" sheetId="7" r:id="rId4"/>
    <sheet name="Junior" sheetId="6" r:id="rId5"/>
    <sheet name="Women" sheetId="5" r:id="rId6"/>
    <sheet name="Admin" sheetId="9" r:id="rId7"/>
  </sheets>
  <calcPr calcId="191029"/>
</workbook>
</file>

<file path=xl/calcChain.xml><?xml version="1.0" encoding="utf-8"?>
<calcChain xmlns="http://schemas.openxmlformats.org/spreadsheetml/2006/main">
  <c r="C58" i="8" l="1"/>
  <c r="E58" i="8"/>
  <c r="F58" i="8"/>
  <c r="G58" i="8"/>
  <c r="B51" i="9" l="1"/>
  <c r="B55" i="8"/>
  <c r="C22" i="4"/>
  <c r="D22" i="4"/>
  <c r="E22" i="4"/>
  <c r="F22" i="4"/>
  <c r="G22" i="4"/>
  <c r="B22" i="4"/>
  <c r="B42" i="4"/>
  <c r="G14" i="10" l="1"/>
  <c r="G37" i="10" s="1"/>
  <c r="G24" i="10"/>
  <c r="F32" i="4"/>
  <c r="G23" i="10" s="1"/>
  <c r="F34" i="4"/>
  <c r="F45" i="4" s="1"/>
  <c r="F51" i="8"/>
  <c r="F42" i="8"/>
  <c r="G20" i="10" s="1"/>
  <c r="F24" i="8"/>
  <c r="G10" i="10" s="1"/>
  <c r="F32" i="7"/>
  <c r="G21" i="10" s="1"/>
  <c r="F14" i="7"/>
  <c r="F45" i="6"/>
  <c r="F37" i="6"/>
  <c r="G22" i="10" s="1"/>
  <c r="F22" i="6"/>
  <c r="F19" i="5"/>
  <c r="F11" i="5"/>
  <c r="F21" i="5" s="1"/>
  <c r="F28" i="5" s="1"/>
  <c r="G11" i="5"/>
  <c r="G19" i="5"/>
  <c r="H24" i="10" s="1"/>
  <c r="F80" i="9"/>
  <c r="F64" i="9"/>
  <c r="G25" i="10" s="1"/>
  <c r="F32" i="9"/>
  <c r="F15" i="9"/>
  <c r="H39" i="10"/>
  <c r="G39" i="10"/>
  <c r="F39" i="10"/>
  <c r="D39" i="10"/>
  <c r="E33" i="10"/>
  <c r="E34" i="10"/>
  <c r="E35" i="10"/>
  <c r="E36" i="10"/>
  <c r="E37" i="10"/>
  <c r="C37" i="10"/>
  <c r="C36" i="10"/>
  <c r="C35" i="10"/>
  <c r="C34" i="10"/>
  <c r="C33" i="10"/>
  <c r="E27" i="10"/>
  <c r="E38" i="10"/>
  <c r="C15" i="10"/>
  <c r="C16" i="10" s="1"/>
  <c r="C25" i="10"/>
  <c r="C27" i="10" s="1"/>
  <c r="C26" i="5"/>
  <c r="E16" i="10"/>
  <c r="F39" i="6" l="1"/>
  <c r="F47" i="6" s="1"/>
  <c r="F34" i="9"/>
  <c r="G15" i="10"/>
  <c r="G12" i="10"/>
  <c r="G35" i="10" s="1"/>
  <c r="C38" i="10"/>
  <c r="C41" i="10"/>
  <c r="C46" i="10" s="1"/>
  <c r="C49" i="10" s="1"/>
  <c r="G47" i="10" s="1"/>
  <c r="E41" i="10"/>
  <c r="G33" i="10"/>
  <c r="F34" i="7"/>
  <c r="G27" i="10"/>
  <c r="G11" i="10"/>
  <c r="G34" i="10" s="1"/>
  <c r="G21" i="5"/>
  <c r="G28" i="5" s="1"/>
  <c r="G13" i="10"/>
  <c r="G36" i="10" s="1"/>
  <c r="F66" i="9"/>
  <c r="F82" i="9" s="1"/>
  <c r="G38" i="10"/>
  <c r="F44" i="8"/>
  <c r="E29" i="10"/>
  <c r="C29" i="10"/>
  <c r="G80" i="9"/>
  <c r="E80" i="9"/>
  <c r="D80" i="9"/>
  <c r="C80" i="9"/>
  <c r="D15" i="10" s="1"/>
  <c r="B80" i="9"/>
  <c r="G32" i="9"/>
  <c r="G64" i="9"/>
  <c r="H25" i="10" s="1"/>
  <c r="E64" i="9"/>
  <c r="F25" i="10" s="1"/>
  <c r="D64" i="9"/>
  <c r="C64" i="9"/>
  <c r="B64" i="9"/>
  <c r="E32" i="9"/>
  <c r="D32" i="9"/>
  <c r="C32" i="9"/>
  <c r="B32" i="9"/>
  <c r="G15" i="9"/>
  <c r="H15" i="10" s="1"/>
  <c r="E15" i="9"/>
  <c r="D15" i="9"/>
  <c r="C15" i="9"/>
  <c r="B15" i="9"/>
  <c r="G51" i="8"/>
  <c r="E51" i="8"/>
  <c r="D51" i="8"/>
  <c r="C51" i="8"/>
  <c r="B51" i="8"/>
  <c r="G42" i="8"/>
  <c r="H20" i="10" s="1"/>
  <c r="E42" i="8"/>
  <c r="F20" i="10" s="1"/>
  <c r="D42" i="8"/>
  <c r="C42" i="8"/>
  <c r="D20" i="10" s="1"/>
  <c r="B42" i="8"/>
  <c r="G24" i="8"/>
  <c r="H10" i="10" s="1"/>
  <c r="E24" i="8"/>
  <c r="F10" i="10" s="1"/>
  <c r="D24" i="8"/>
  <c r="C24" i="8"/>
  <c r="B24" i="8"/>
  <c r="G32" i="7"/>
  <c r="H21" i="10" s="1"/>
  <c r="E32" i="7"/>
  <c r="F21" i="10" s="1"/>
  <c r="D32" i="7"/>
  <c r="C32" i="7"/>
  <c r="D21" i="10" s="1"/>
  <c r="B32" i="7"/>
  <c r="G14" i="7"/>
  <c r="E14" i="7"/>
  <c r="D14" i="7"/>
  <c r="C14" i="7"/>
  <c r="D11" i="10" s="1"/>
  <c r="B14" i="7"/>
  <c r="G45" i="6"/>
  <c r="E45" i="6"/>
  <c r="D45" i="6"/>
  <c r="C45" i="6"/>
  <c r="B45" i="6"/>
  <c r="G37" i="6"/>
  <c r="H22" i="10" s="1"/>
  <c r="E37" i="6"/>
  <c r="D37" i="6"/>
  <c r="C37" i="6"/>
  <c r="D22" i="10" s="1"/>
  <c r="B37" i="6"/>
  <c r="G22" i="6"/>
  <c r="H12" i="10" s="1"/>
  <c r="E22" i="6"/>
  <c r="D22" i="6"/>
  <c r="C22" i="6"/>
  <c r="D12" i="10" s="1"/>
  <c r="B22" i="6"/>
  <c r="E19" i="5"/>
  <c r="F24" i="10" s="1"/>
  <c r="D19" i="5"/>
  <c r="C19" i="5"/>
  <c r="D24" i="10" s="1"/>
  <c r="B19" i="5"/>
  <c r="E11" i="5"/>
  <c r="D11" i="5"/>
  <c r="D21" i="5" s="1"/>
  <c r="D28" i="5" s="1"/>
  <c r="C11" i="5"/>
  <c r="D14" i="10" s="1"/>
  <c r="D37" i="10" s="1"/>
  <c r="B11" i="5"/>
  <c r="G32" i="4"/>
  <c r="H23" i="10" s="1"/>
  <c r="E32" i="4"/>
  <c r="F23" i="10" s="1"/>
  <c r="C32" i="4"/>
  <c r="D23" i="10" s="1"/>
  <c r="B32" i="4"/>
  <c r="D32" i="4"/>
  <c r="D13" i="10"/>
  <c r="F13" i="10"/>
  <c r="H35" i="10" l="1"/>
  <c r="F47" i="10"/>
  <c r="F33" i="10"/>
  <c r="H38" i="10"/>
  <c r="G41" i="10"/>
  <c r="G46" i="10" s="1"/>
  <c r="G49" i="10" s="1"/>
  <c r="H47" i="10" s="1"/>
  <c r="D34" i="10"/>
  <c r="H27" i="10"/>
  <c r="H33" i="10"/>
  <c r="G16" i="10"/>
  <c r="G29" i="10" s="1"/>
  <c r="D34" i="7"/>
  <c r="D36" i="10"/>
  <c r="D35" i="10"/>
  <c r="F36" i="10"/>
  <c r="C44" i="8"/>
  <c r="D10" i="10"/>
  <c r="D33" i="10" s="1"/>
  <c r="H14" i="10"/>
  <c r="H37" i="10" s="1"/>
  <c r="E21" i="5"/>
  <c r="E28" i="5" s="1"/>
  <c r="F14" i="10"/>
  <c r="F37" i="10" s="1"/>
  <c r="E34" i="7"/>
  <c r="F11" i="10"/>
  <c r="F34" i="10" s="1"/>
  <c r="D25" i="10"/>
  <c r="D38" i="10" s="1"/>
  <c r="F15" i="10"/>
  <c r="F38" i="10" s="1"/>
  <c r="F22" i="10"/>
  <c r="F27" i="10" s="1"/>
  <c r="F12" i="10"/>
  <c r="G34" i="7"/>
  <c r="H11" i="10"/>
  <c r="H34" i="10" s="1"/>
  <c r="G34" i="4"/>
  <c r="G45" i="4" s="1"/>
  <c r="H13" i="10"/>
  <c r="H36" i="10" s="1"/>
  <c r="G34" i="9"/>
  <c r="G66" i="9" s="1"/>
  <c r="G82" i="9" s="1"/>
  <c r="C34" i="9"/>
  <c r="C66" i="9" s="1"/>
  <c r="C82" i="9" s="1"/>
  <c r="B34" i="9"/>
  <c r="B66" i="9" s="1"/>
  <c r="B82" i="9" s="1"/>
  <c r="D34" i="9"/>
  <c r="D66" i="9" s="1"/>
  <c r="D82" i="9" s="1"/>
  <c r="E34" i="9"/>
  <c r="E66" i="9" s="1"/>
  <c r="E82" i="9" s="1"/>
  <c r="D44" i="8"/>
  <c r="D58" i="8" s="1"/>
  <c r="E44" i="8"/>
  <c r="G44" i="8"/>
  <c r="B44" i="8"/>
  <c r="B58" i="8" s="1"/>
  <c r="B34" i="7"/>
  <c r="C34" i="7"/>
  <c r="E39" i="6"/>
  <c r="E47" i="6" s="1"/>
  <c r="B39" i="6"/>
  <c r="B47" i="6" s="1"/>
  <c r="C39" i="6"/>
  <c r="C47" i="6" s="1"/>
  <c r="D39" i="6"/>
  <c r="D47" i="6" s="1"/>
  <c r="G39" i="6"/>
  <c r="G47" i="6" s="1"/>
  <c r="B21" i="5"/>
  <c r="B28" i="5" s="1"/>
  <c r="C21" i="5"/>
  <c r="C28" i="5" s="1"/>
  <c r="D34" i="4"/>
  <c r="D45" i="4" s="1"/>
  <c r="B34" i="4"/>
  <c r="B45" i="4" s="1"/>
  <c r="E34" i="4"/>
  <c r="E45" i="4" s="1"/>
  <c r="C34" i="4"/>
  <c r="C45" i="4" s="1"/>
  <c r="D27" i="10" l="1"/>
  <c r="D16" i="10"/>
  <c r="H41" i="10"/>
  <c r="H46" i="10" s="1"/>
  <c r="F35" i="10"/>
  <c r="F41" i="10" s="1"/>
  <c r="F46" i="10" s="1"/>
  <c r="F49" i="10" s="1"/>
  <c r="D41" i="10"/>
  <c r="F16" i="10"/>
  <c r="F29" i="10" s="1"/>
  <c r="H16" i="10"/>
  <c r="H29" i="10" s="1"/>
  <c r="H49" i="10" l="1"/>
  <c r="D29" i="10"/>
</calcChain>
</file>

<file path=xl/sharedStrings.xml><?xml version="1.0" encoding="utf-8"?>
<sst xmlns="http://schemas.openxmlformats.org/spreadsheetml/2006/main" count="301" uniqueCount="199">
  <si>
    <t>English Chess Federation</t>
  </si>
  <si>
    <t>Home</t>
  </si>
  <si>
    <t>Junior</t>
  </si>
  <si>
    <t>Membership</t>
  </si>
  <si>
    <t>Womens</t>
  </si>
  <si>
    <t>Other Income</t>
  </si>
  <si>
    <t>Cost of Sales</t>
  </si>
  <si>
    <t>International</t>
  </si>
  <si>
    <t>Gross Profit</t>
  </si>
  <si>
    <t>Administrative Costs</t>
  </si>
  <si>
    <t>Administration - Book Keeping</t>
  </si>
  <si>
    <t>Administration - Company Secretary Fees</t>
  </si>
  <si>
    <t>Administration Cost</t>
  </si>
  <si>
    <t>Bank Charges</t>
  </si>
  <si>
    <t>BCC - Social Media</t>
  </si>
  <si>
    <t>Board and Council expenses</t>
  </si>
  <si>
    <t>Depreciation</t>
  </si>
  <si>
    <t>Insurance</t>
  </si>
  <si>
    <t>IT, Internet &amp; Website</t>
  </si>
  <si>
    <t>Library - Costs</t>
  </si>
  <si>
    <t>Office sundries</t>
  </si>
  <si>
    <t>Paul Buswell - Office Admin</t>
  </si>
  <si>
    <t>Photocopier Lease (CF Corporate; Siemens)</t>
  </si>
  <si>
    <t>Postage</t>
  </si>
  <si>
    <t>Publicity</t>
  </si>
  <si>
    <t>Rent and Service Charge</t>
  </si>
  <si>
    <t>Salaries and NIC Office Staff and ER Pensions</t>
  </si>
  <si>
    <t>Telephone</t>
  </si>
  <si>
    <t>Yearbook Costs</t>
  </si>
  <si>
    <t>Total Administrative Costs</t>
  </si>
  <si>
    <t>Total Other Income</t>
  </si>
  <si>
    <t>Income</t>
  </si>
  <si>
    <t>Home - Online Blitz Grand Prix 21/22</t>
  </si>
  <si>
    <t>Home - Online Rapid Grand Prix 21/22</t>
  </si>
  <si>
    <t>Home - Swiss Manager &amp; Live Board Setup Workshops</t>
  </si>
  <si>
    <t>Home -British On-Line Chess Championships</t>
  </si>
  <si>
    <t>Home Chess - Arbiters Training</t>
  </si>
  <si>
    <t>Home Chess - Chess in Prisons</t>
  </si>
  <si>
    <t>Home Chess - County Championships</t>
  </si>
  <si>
    <t>Home Chess - Christmas End Game Challange</t>
  </si>
  <si>
    <t>BCC - Appearance Fee/Acc/Travel cost</t>
  </si>
  <si>
    <t>Home - Arbiters Training Course</t>
  </si>
  <si>
    <t>Home - Chess in Prison Cost</t>
  </si>
  <si>
    <t>Home - League Management Software Costs</t>
  </si>
  <si>
    <t>Home - Other Costs</t>
  </si>
  <si>
    <t>Administration - donations</t>
  </si>
  <si>
    <t>Home - Online Game Fee 2021/22</t>
  </si>
  <si>
    <t>Membership - FIDE Fees / - FIDE P2P ENG players</t>
  </si>
  <si>
    <t>Membership - FIDE Fees Titles</t>
  </si>
  <si>
    <t>Membership - FIDE Fees Transfers</t>
  </si>
  <si>
    <t>Membership - FIDE Game Fee / P2P - FIDE Foreign players</t>
  </si>
  <si>
    <t>Membership - Game Fee / P2P -  League and Club</t>
  </si>
  <si>
    <t>Membership - Game Fee / P2P - Congresses</t>
  </si>
  <si>
    <t>Membership - Game Fee / P2P - Congresses - Junior</t>
  </si>
  <si>
    <t>Membership - Non-territorial affiliates</t>
  </si>
  <si>
    <t>Azolve Fees</t>
  </si>
  <si>
    <t>Membership - FIDE Fees Cost</t>
  </si>
  <si>
    <t>Membership - FIDE rating fees for events</t>
  </si>
  <si>
    <t>Membership - FIDE Title Fees for Players</t>
  </si>
  <si>
    <t>Membership - Grading Admin</t>
  </si>
  <si>
    <t>Membership - Online Transaction Fees</t>
  </si>
  <si>
    <t>2022 Budget</t>
  </si>
  <si>
    <t>2021 Budget</t>
  </si>
  <si>
    <t xml:space="preserve">Membership - All Categories </t>
  </si>
  <si>
    <t>Expenditure</t>
  </si>
  <si>
    <t>Paypal Fees</t>
  </si>
  <si>
    <t>Other Expenditure</t>
  </si>
  <si>
    <t>Bad Debts</t>
  </si>
  <si>
    <t>Total Other Expenditure</t>
  </si>
  <si>
    <t>2023 Budget</t>
  </si>
  <si>
    <t>Net Income (Expenditure)</t>
  </si>
  <si>
    <t>Womens - Event Income</t>
  </si>
  <si>
    <t>Womens - Event Costs</t>
  </si>
  <si>
    <t>Womens - Support for Events/Organisations</t>
  </si>
  <si>
    <t>Womens - Support/bursaries for Individuals</t>
  </si>
  <si>
    <t>Womens - Queens Festival</t>
  </si>
  <si>
    <t>Junior - Online under 18 County Championship - 20th Nov 2020</t>
  </si>
  <si>
    <t>Junior - U11 Online National Schools</t>
  </si>
  <si>
    <t>Junior Chess -  Clothing</t>
  </si>
  <si>
    <t>Junior Chess - ECF Academy</t>
  </si>
  <si>
    <t>Junior Chess - European Rapid  Schools online Chess Championships</t>
  </si>
  <si>
    <t>Junior Chess - National School Sponsorship</t>
  </si>
  <si>
    <t>Junior Chess - National Schools U11</t>
  </si>
  <si>
    <t>Junior Chess - U19 Girls National Schools</t>
  </si>
  <si>
    <t>Junior - European Hybrid Championships</t>
  </si>
  <si>
    <t>Junior - British Rapid &amp; Blitz Championships 13th-14th Nov 21</t>
  </si>
  <si>
    <t>Junior - Glorney Cup- Costs</t>
  </si>
  <si>
    <t>Junior Chess -  National Schools Costs</t>
  </si>
  <si>
    <t>Junior Chess - Inter County Expenses</t>
  </si>
  <si>
    <t>Junior Chess - sundry expenses</t>
  </si>
  <si>
    <t>Junior Chess - Girls National Schools</t>
  </si>
  <si>
    <t>Junior Chess Bursary Fund - Costs</t>
  </si>
  <si>
    <t>Junior - European Youth Hybrid Championships</t>
  </si>
  <si>
    <t>Junior - British Rapid &amp; Blitz Championships 13-14th Nov 21</t>
  </si>
  <si>
    <t>Junior - England Teams in Online Youth Champs 18-20 Sept 2020</t>
  </si>
  <si>
    <t>Junior - Online Under 19 Schools Championship</t>
  </si>
  <si>
    <t>Junior Chess - Online Youth Cadets - World Cup</t>
  </si>
  <si>
    <t>Junior Chess - World Online Youth &amp; Cadets Champs 27/11 - 23/12 2020</t>
  </si>
  <si>
    <t>Junior Chess - National Schools Costs</t>
  </si>
  <si>
    <t>Junior Chess Cost</t>
  </si>
  <si>
    <t>Junior England Teams in Euro Online Youth Champs 19-20/9 2020</t>
  </si>
  <si>
    <t>Certificates of Excellence - Income</t>
  </si>
  <si>
    <t>International - Donations</t>
  </si>
  <si>
    <t>Membership - Fide Tournament Entry Fees</t>
  </si>
  <si>
    <t>International - European Individual Championships</t>
  </si>
  <si>
    <t>International - European Team Championship Costs</t>
  </si>
  <si>
    <t>International - European Team Chess Championships Oct 2017</t>
  </si>
  <si>
    <t>International - European Teams Appearance  Fee</t>
  </si>
  <si>
    <t>International - European Teams Coaching</t>
  </si>
  <si>
    <t>International - European Teams Flight &amp; Accomodation</t>
  </si>
  <si>
    <t>International - European Teams Sundries</t>
  </si>
  <si>
    <t>International - Olympiad Sundry Costs</t>
  </si>
  <si>
    <t>International - Other Costs</t>
  </si>
  <si>
    <t>International - Other Tournaments Cost</t>
  </si>
  <si>
    <t>International - European Teams Commentary</t>
  </si>
  <si>
    <t>International - Olympiad Appearance Fee</t>
  </si>
  <si>
    <t>International - Olympiad Coaching Fee</t>
  </si>
  <si>
    <t>Net Income/Expenditure</t>
  </si>
  <si>
    <t>Home - Chess Festival 30 May - 6 Jun 21</t>
  </si>
  <si>
    <t>Home Chess - Sundry</t>
  </si>
  <si>
    <t>Home - English Seniors Championships</t>
  </si>
  <si>
    <t>Home - County Championships Cost</t>
  </si>
  <si>
    <t>Home - 79th Internet based FIDE  Arbiters' Seminar ECF Edition</t>
  </si>
  <si>
    <t xml:space="preserve">Home - Congress Support </t>
  </si>
  <si>
    <t>Home - English Online Blitz (1) - 9-6 MAY 2020</t>
  </si>
  <si>
    <t>Home - Red Cross Donation Account</t>
  </si>
  <si>
    <t>Yearbook Income</t>
  </si>
  <si>
    <t>Library Duplicate Sales</t>
  </si>
  <si>
    <t>DGT Clocks for Clubs Costs</t>
  </si>
  <si>
    <t>Go Cardless Fees</t>
  </si>
  <si>
    <t>Library Duplicate Sales Costs</t>
  </si>
  <si>
    <t>Stripe Fees</t>
  </si>
  <si>
    <t>Admin, Commercial, Marketing &amp; Publicity</t>
  </si>
  <si>
    <t>Administration - Audit fees</t>
  </si>
  <si>
    <t>Administration - FIDE Delegate Cost</t>
  </si>
  <si>
    <t>General Expenses</t>
  </si>
  <si>
    <t>Officer's Expenses</t>
  </si>
  <si>
    <t>Photocopying, Printing Stationery</t>
  </si>
  <si>
    <t>Recruitment Staff</t>
  </si>
  <si>
    <t>Staff Training</t>
  </si>
  <si>
    <t>Administration</t>
  </si>
  <si>
    <t>Administration - Interest Income</t>
  </si>
  <si>
    <t>Advertising income</t>
  </si>
  <si>
    <t>Business Support Grant</t>
  </si>
  <si>
    <t>DGT Clocks for Clubs - Sales</t>
  </si>
  <si>
    <t>Sundry income and roundings</t>
  </si>
  <si>
    <t>Admin</t>
  </si>
  <si>
    <t>BCC - Donations</t>
  </si>
  <si>
    <t>Home Chess - Master Points</t>
  </si>
  <si>
    <t>ECF Awards</t>
  </si>
  <si>
    <t>Home - 79th Internet Based FIDE Arbiters Seminar ECF Edition</t>
  </si>
  <si>
    <t>Home - British Online Chess Champs</t>
  </si>
  <si>
    <t>Home - Congress Support</t>
  </si>
  <si>
    <t>Membership - membership system</t>
  </si>
  <si>
    <t>Audit, Accountancy and Company Secretarial</t>
  </si>
  <si>
    <t>Certificates of Excellence - income</t>
  </si>
  <si>
    <t>Commercial income</t>
  </si>
  <si>
    <t xml:space="preserve">as at </t>
  </si>
  <si>
    <t>2021 Actual</t>
  </si>
  <si>
    <t>Contingency</t>
  </si>
  <si>
    <t>Admin/Other</t>
  </si>
  <si>
    <t>Revised 2022</t>
  </si>
  <si>
    <t>Budget</t>
  </si>
  <si>
    <t>Net Profit/Loss</t>
  </si>
  <si>
    <t>RESERVES b/fwd from 31.08.2020</t>
  </si>
  <si>
    <t>Reserves b/f</t>
  </si>
  <si>
    <t>Profit/Loss for year</t>
  </si>
  <si>
    <t>Total Reserves</t>
  </si>
  <si>
    <t>Revised</t>
  </si>
  <si>
    <t>Net Profit/Loss by Directorate</t>
  </si>
  <si>
    <t>Home - English Championships</t>
  </si>
  <si>
    <t>?</t>
  </si>
  <si>
    <t>Chess Trust Donation</t>
  </si>
  <si>
    <t>International - Chess Trust Donation</t>
  </si>
  <si>
    <t>Unaudited</t>
  </si>
  <si>
    <t>Women's Directorate</t>
  </si>
  <si>
    <t>Junior Directorate</t>
  </si>
  <si>
    <t>International Directorate</t>
  </si>
  <si>
    <t>Home Directorate</t>
  </si>
  <si>
    <t>Membership Directorate</t>
  </si>
  <si>
    <t>as at</t>
  </si>
  <si>
    <t>Summary Profit &amp; Loss Account</t>
  </si>
  <si>
    <t>Management Accounts &amp; Budget Information</t>
  </si>
  <si>
    <t>Womens - English Womens Championships</t>
  </si>
  <si>
    <t>International - Senior Tournaments</t>
  </si>
  <si>
    <t>BCC 2021 - Sponsorship, Entry Fees, Donations</t>
  </si>
  <si>
    <t>BCC 2022 - Sponsorship, Entry Fees, Donations</t>
  </si>
  <si>
    <t>British Chess Championships (OTB) 2021</t>
  </si>
  <si>
    <t>British Chess Championships (OTB) 2022</t>
  </si>
  <si>
    <t>Home - English Seniors May 2022</t>
  </si>
  <si>
    <t>Home - Chessable Grand Prix (OTB)</t>
  </si>
  <si>
    <t>Home - Chessable Grand Prix Cost (OTB)</t>
  </si>
  <si>
    <t>Home - British On-line Chess Championships</t>
  </si>
  <si>
    <t>Home - UK Open Blitz Championships</t>
  </si>
  <si>
    <t>Home - UK Open Blitz Championship</t>
  </si>
  <si>
    <t>Other income</t>
  </si>
  <si>
    <t>Sale of DGT Clocks</t>
  </si>
  <si>
    <t>Azolve Reward scheme</t>
  </si>
  <si>
    <t>Junior Chess - Euro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</si>
</sst>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#,##0.00_ ;\-#,##0.00\ 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2" fillId="0" borderId="0" xfId="0" applyFont="1" applyProtection="1"/>
    <xf numFmtId="4" fontId="2" fillId="0" borderId="0" xfId="0" applyNumberFormat="1" applyFont="1" applyProtection="1"/>
    <xf numFmtId="0" fontId="0" fillId="0" borderId="0" xfId="0" applyAlignment="1" applyProtection="1">
      <alignment wrapText="1"/>
    </xf>
    <xf numFmtId="164" fontId="0" fillId="0" borderId="0" xfId="0" applyNumberFormat="1" applyProtection="1"/>
    <xf numFmtId="165" fontId="0" fillId="0" borderId="0" xfId="0" applyNumberFormat="1" applyProtection="1"/>
    <xf numFmtId="165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165" fontId="2" fillId="0" borderId="1" xfId="0" applyNumberFormat="1" applyFont="1" applyBorder="1" applyProtection="1"/>
    <xf numFmtId="4" fontId="2" fillId="0" borderId="1" xfId="0" applyNumberFormat="1" applyFont="1" applyBorder="1" applyProtection="1"/>
    <xf numFmtId="165" fontId="2" fillId="0" borderId="2" xfId="0" applyNumberFormat="1" applyFont="1" applyBorder="1" applyProtection="1"/>
    <xf numFmtId="4" fontId="2" fillId="0" borderId="2" xfId="0" applyNumberFormat="1" applyFont="1" applyBorder="1" applyProtection="1"/>
    <xf numFmtId="4" fontId="1" fillId="0" borderId="0" xfId="0" applyNumberFormat="1" applyFont="1" applyProtection="1"/>
    <xf numFmtId="4" fontId="2" fillId="0" borderId="0" xfId="0" applyNumberFormat="1" applyFont="1" applyBorder="1" applyProtection="1"/>
    <xf numFmtId="14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4" fontId="3" fillId="0" borderId="0" xfId="0" applyNumberFormat="1" applyFont="1" applyProtection="1"/>
    <xf numFmtId="4" fontId="4" fillId="0" borderId="1" xfId="0" applyNumberFormat="1" applyFont="1" applyBorder="1" applyProtection="1"/>
    <xf numFmtId="4" fontId="4" fillId="0" borderId="0" xfId="0" applyNumberFormat="1" applyFont="1" applyProtection="1"/>
    <xf numFmtId="4" fontId="4" fillId="0" borderId="2" xfId="0" applyNumberFormat="1" applyFont="1" applyBorder="1" applyProtection="1"/>
    <xf numFmtId="4" fontId="3" fillId="0" borderId="1" xfId="0" applyNumberFormat="1" applyFont="1" applyBorder="1" applyProtection="1"/>
    <xf numFmtId="0" fontId="3" fillId="0" borderId="0" xfId="0" applyFont="1" applyAlignment="1" applyProtection="1">
      <alignment wrapText="1"/>
    </xf>
    <xf numFmtId="165" fontId="3" fillId="0" borderId="0" xfId="0" applyNumberFormat="1" applyFont="1" applyProtection="1"/>
    <xf numFmtId="165" fontId="4" fillId="0" borderId="1" xfId="0" applyNumberFormat="1" applyFont="1" applyBorder="1" applyProtection="1"/>
    <xf numFmtId="165" fontId="4" fillId="0" borderId="0" xfId="0" applyNumberFormat="1" applyFont="1" applyProtection="1"/>
    <xf numFmtId="165" fontId="4" fillId="0" borderId="2" xfId="0" applyNumberFormat="1" applyFont="1" applyBorder="1" applyProtection="1"/>
    <xf numFmtId="164" fontId="3" fillId="0" borderId="0" xfId="0" applyNumberFormat="1" applyFont="1" applyProtection="1"/>
    <xf numFmtId="0" fontId="4" fillId="0" borderId="0" xfId="0" applyFont="1" applyProtection="1"/>
    <xf numFmtId="4" fontId="4" fillId="0" borderId="0" xfId="0" applyNumberFormat="1" applyFont="1" applyBorder="1" applyProtection="1"/>
    <xf numFmtId="0" fontId="3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4" fontId="0" fillId="0" borderId="2" xfId="0" applyNumberFormat="1" applyBorder="1" applyProtection="1"/>
    <xf numFmtId="4" fontId="3" fillId="0" borderId="2" xfId="0" applyNumberFormat="1" applyFont="1" applyBorder="1" applyProtection="1"/>
    <xf numFmtId="0" fontId="2" fillId="0" borderId="0" xfId="0" applyFont="1"/>
    <xf numFmtId="0" fontId="1" fillId="0" borderId="0" xfId="0" applyFont="1"/>
    <xf numFmtId="0" fontId="5" fillId="0" borderId="0" xfId="0" applyFont="1" applyProtection="1"/>
    <xf numFmtId="2" fontId="0" fillId="0" borderId="0" xfId="0" applyNumberFormat="1" applyProtection="1"/>
    <xf numFmtId="2" fontId="3" fillId="0" borderId="0" xfId="0" applyNumberFormat="1" applyFont="1" applyProtection="1"/>
    <xf numFmtId="2" fontId="1" fillId="0" borderId="0" xfId="0" applyNumberFormat="1" applyFont="1" applyProtection="1"/>
    <xf numFmtId="4" fontId="6" fillId="0" borderId="0" xfId="0" applyNumberFormat="1" applyFont="1" applyProtection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9DB20D84-E9CE-48DF-92C0-87E5E2021A7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02B1-55EE-49D8-911A-2B9071517EB2}">
  <dimension ref="A1:L50"/>
  <sheetViews>
    <sheetView tabSelected="1" workbookViewId="0">
      <selection activeCell="I22" sqref="I22"/>
    </sheetView>
  </sheetViews>
  <sheetFormatPr defaultRowHeight="12.75" x14ac:dyDescent="0.2"/>
  <cols>
    <col min="1" max="1" width="48" customWidth="1"/>
    <col min="2" max="3" width="17.5703125" customWidth="1"/>
    <col min="4" max="4" width="17.5703125" style="19" customWidth="1"/>
    <col min="5" max="5" width="17.5703125" customWidth="1"/>
    <col min="6" max="8" width="17.5703125" style="19" customWidth="1"/>
    <col min="9" max="9" width="17.5703125" customWidth="1"/>
    <col min="11" max="11" width="10.140625" bestFit="1" customWidth="1"/>
    <col min="12" max="12" width="9.7109375" bestFit="1" customWidth="1"/>
  </cols>
  <sheetData>
    <row r="1" spans="1:12" ht="18" x14ac:dyDescent="0.25">
      <c r="A1" s="40" t="s">
        <v>0</v>
      </c>
    </row>
    <row r="2" spans="1:12" ht="18" x14ac:dyDescent="0.25">
      <c r="A2" s="40" t="s">
        <v>182</v>
      </c>
      <c r="E2" s="18"/>
      <c r="F2" s="34"/>
      <c r="G2" s="34"/>
    </row>
    <row r="3" spans="1:12" ht="18" x14ac:dyDescent="0.25">
      <c r="A3" s="40"/>
      <c r="E3" s="18"/>
      <c r="F3" s="34"/>
      <c r="G3" s="34"/>
    </row>
    <row r="4" spans="1:12" ht="18" x14ac:dyDescent="0.25">
      <c r="A4" s="40" t="s">
        <v>181</v>
      </c>
      <c r="E4" s="18" t="s">
        <v>180</v>
      </c>
      <c r="F4" s="34"/>
      <c r="G4" s="34"/>
    </row>
    <row r="5" spans="1:12" x14ac:dyDescent="0.2">
      <c r="C5" s="18" t="s">
        <v>174</v>
      </c>
      <c r="E5" s="17">
        <v>44635</v>
      </c>
      <c r="F5" s="35"/>
      <c r="G5" s="35" t="s">
        <v>161</v>
      </c>
    </row>
    <row r="6" spans="1:12" x14ac:dyDescent="0.2">
      <c r="C6" s="10" t="s">
        <v>158</v>
      </c>
      <c r="D6" s="20" t="s">
        <v>62</v>
      </c>
      <c r="E6" s="10">
        <v>2022</v>
      </c>
      <c r="F6" s="20" t="s">
        <v>61</v>
      </c>
      <c r="G6" s="20" t="s">
        <v>162</v>
      </c>
      <c r="H6" s="20" t="s">
        <v>69</v>
      </c>
    </row>
    <row r="7" spans="1:12" x14ac:dyDescent="0.2">
      <c r="C7" s="4"/>
      <c r="D7" s="32"/>
      <c r="E7" s="4"/>
      <c r="F7" s="32"/>
      <c r="G7" s="32"/>
    </row>
    <row r="8" spans="1:12" x14ac:dyDescent="0.2">
      <c r="A8" s="4" t="s">
        <v>31</v>
      </c>
    </row>
    <row r="9" spans="1:12" x14ac:dyDescent="0.2">
      <c r="A9" s="4"/>
    </row>
    <row r="10" spans="1:12" x14ac:dyDescent="0.2">
      <c r="A10" t="s">
        <v>1</v>
      </c>
      <c r="C10" s="1">
        <v>40021.410000000003</v>
      </c>
      <c r="D10" s="21">
        <f>Home!C24</f>
        <v>18110</v>
      </c>
      <c r="E10" s="1">
        <v>22479.110000000004</v>
      </c>
      <c r="F10" s="21">
        <f>Home!E24</f>
        <v>109350</v>
      </c>
      <c r="G10" s="21">
        <f>Home!F24</f>
        <v>143062.51</v>
      </c>
      <c r="H10" s="21">
        <f>Home!G24</f>
        <v>129750</v>
      </c>
      <c r="K10" s="1"/>
    </row>
    <row r="11" spans="1:12" x14ac:dyDescent="0.2">
      <c r="A11" t="s">
        <v>7</v>
      </c>
      <c r="C11">
        <v>0</v>
      </c>
      <c r="D11" s="21">
        <f>International!C14</f>
        <v>0</v>
      </c>
      <c r="E11" s="1">
        <v>26400</v>
      </c>
      <c r="F11" s="21">
        <f>International!E14</f>
        <v>15486</v>
      </c>
      <c r="G11" s="21">
        <f>International!F14</f>
        <v>31986</v>
      </c>
      <c r="H11" s="21">
        <f>International!G14</f>
        <v>0</v>
      </c>
      <c r="K11" s="1"/>
      <c r="L11" s="1"/>
    </row>
    <row r="12" spans="1:12" x14ac:dyDescent="0.2">
      <c r="A12" t="s">
        <v>2</v>
      </c>
      <c r="C12" s="1">
        <v>1640.11</v>
      </c>
      <c r="D12" s="21">
        <f>Junior!C22</f>
        <v>2475</v>
      </c>
      <c r="E12" s="1">
        <v>11929.41</v>
      </c>
      <c r="F12" s="21">
        <f>Junior!E22</f>
        <v>25500</v>
      </c>
      <c r="G12" s="21">
        <f>Junior!F22</f>
        <v>25500</v>
      </c>
      <c r="H12" s="21">
        <f>Junior!G22</f>
        <v>22500</v>
      </c>
      <c r="K12" s="1"/>
      <c r="L12" s="1"/>
    </row>
    <row r="13" spans="1:12" x14ac:dyDescent="0.2">
      <c r="A13" t="s">
        <v>3</v>
      </c>
      <c r="C13" s="1">
        <v>127941.68</v>
      </c>
      <c r="D13" s="21">
        <f>Membership!C22</f>
        <v>124760</v>
      </c>
      <c r="E13" s="1">
        <v>201107.55000000002</v>
      </c>
      <c r="F13" s="21">
        <f>Membership!E22</f>
        <v>186765</v>
      </c>
      <c r="G13" s="21">
        <f>Membership!F22</f>
        <v>206792</v>
      </c>
      <c r="H13" s="21">
        <f>Membership!G22</f>
        <v>217958</v>
      </c>
      <c r="K13" s="1"/>
      <c r="L13" s="1"/>
    </row>
    <row r="14" spans="1:12" x14ac:dyDescent="0.2">
      <c r="A14" t="s">
        <v>4</v>
      </c>
      <c r="C14">
        <v>9</v>
      </c>
      <c r="D14" s="21">
        <f>Women!C11+Women!C26</f>
        <v>340</v>
      </c>
      <c r="E14">
        <v>825</v>
      </c>
      <c r="F14" s="21">
        <f>Women!E11+Women!E26</f>
        <v>12658</v>
      </c>
      <c r="G14" s="21">
        <f>Women!F11+Women!F26</f>
        <v>12658</v>
      </c>
      <c r="H14" s="21">
        <f>Women!G11</f>
        <v>0</v>
      </c>
      <c r="K14" s="1"/>
      <c r="L14" s="1"/>
    </row>
    <row r="15" spans="1:12" x14ac:dyDescent="0.2">
      <c r="A15" s="3" t="s">
        <v>160</v>
      </c>
      <c r="C15" s="1">
        <f>15962.5+33640.27</f>
        <v>49602.77</v>
      </c>
      <c r="D15" s="21">
        <f>Admin!C80</f>
        <v>34648</v>
      </c>
      <c r="E15" s="1">
        <v>9377.48</v>
      </c>
      <c r="F15" s="21">
        <f>Admin!E15+Admin!E80</f>
        <v>2450</v>
      </c>
      <c r="G15" s="21">
        <f>Admin!F15+Admin!F80</f>
        <v>2450</v>
      </c>
      <c r="H15" s="21">
        <f>Admin!G15</f>
        <v>0</v>
      </c>
      <c r="K15" s="1"/>
      <c r="L15" s="1"/>
    </row>
    <row r="16" spans="1:12" x14ac:dyDescent="0.2">
      <c r="C16" s="12">
        <f t="shared" ref="C16:H16" si="0">SUM(C10:C15)</f>
        <v>219214.97</v>
      </c>
      <c r="D16" s="22">
        <f t="shared" si="0"/>
        <v>180333</v>
      </c>
      <c r="E16" s="12">
        <f t="shared" si="0"/>
        <v>272118.55</v>
      </c>
      <c r="F16" s="22">
        <f t="shared" si="0"/>
        <v>352209</v>
      </c>
      <c r="G16" s="22">
        <f t="shared" si="0"/>
        <v>422448.51</v>
      </c>
      <c r="H16" s="25">
        <f t="shared" si="0"/>
        <v>370208</v>
      </c>
    </row>
    <row r="17" spans="1:12" x14ac:dyDescent="0.2">
      <c r="K17" s="1"/>
    </row>
    <row r="18" spans="1:12" x14ac:dyDescent="0.2">
      <c r="A18" s="4" t="s">
        <v>64</v>
      </c>
    </row>
    <row r="19" spans="1:12" x14ac:dyDescent="0.2">
      <c r="A19" s="4"/>
      <c r="K19" s="1"/>
      <c r="L19" s="1"/>
    </row>
    <row r="20" spans="1:12" x14ac:dyDescent="0.2">
      <c r="A20" t="s">
        <v>1</v>
      </c>
      <c r="C20" s="1">
        <v>26829.57</v>
      </c>
      <c r="D20" s="21">
        <f>Home!C42</f>
        <v>17365</v>
      </c>
      <c r="E20" s="1">
        <v>23938.469999999998</v>
      </c>
      <c r="F20" s="21">
        <f>Home!E42</f>
        <v>106800</v>
      </c>
      <c r="G20" s="21">
        <f>Home!F42</f>
        <v>147620.70000000001</v>
      </c>
      <c r="H20" s="21">
        <f>Home!G42</f>
        <v>131250</v>
      </c>
    </row>
    <row r="21" spans="1:12" x14ac:dyDescent="0.2">
      <c r="A21" t="s">
        <v>7</v>
      </c>
      <c r="C21" s="1">
        <v>16733.05</v>
      </c>
      <c r="D21" s="21">
        <f>International!C32</f>
        <v>0</v>
      </c>
      <c r="E21" s="1">
        <v>41818.86</v>
      </c>
      <c r="F21" s="21">
        <f>International!E32</f>
        <v>90000</v>
      </c>
      <c r="G21" s="21">
        <f>International!F32</f>
        <v>102014</v>
      </c>
      <c r="H21" s="21">
        <f>International!G32</f>
        <v>12500</v>
      </c>
    </row>
    <row r="22" spans="1:12" x14ac:dyDescent="0.2">
      <c r="A22" t="s">
        <v>2</v>
      </c>
      <c r="C22" s="1">
        <v>2186.2800000000002</v>
      </c>
      <c r="D22" s="21">
        <f>Junior!C37</f>
        <v>4278</v>
      </c>
      <c r="E22" s="1">
        <v>6608.16</v>
      </c>
      <c r="F22" s="21">
        <f>Junior!E37</f>
        <v>26000</v>
      </c>
      <c r="G22" s="21">
        <f>Junior!F37</f>
        <v>26000</v>
      </c>
      <c r="H22" s="21">
        <f>Junior!G37</f>
        <v>23000</v>
      </c>
      <c r="K22" s="1"/>
    </row>
    <row r="23" spans="1:12" x14ac:dyDescent="0.2">
      <c r="A23" t="s">
        <v>3</v>
      </c>
      <c r="C23" s="1">
        <v>25153.71</v>
      </c>
      <c r="D23" s="21">
        <f>Membership!C32</f>
        <v>31916</v>
      </c>
      <c r="E23" s="1">
        <v>21279.260000000002</v>
      </c>
      <c r="F23" s="21">
        <f>Membership!E32</f>
        <v>43604</v>
      </c>
      <c r="G23" s="21">
        <f>Membership!F32</f>
        <v>39604</v>
      </c>
      <c r="H23" s="21">
        <f>Membership!G32</f>
        <v>43604</v>
      </c>
    </row>
    <row r="24" spans="1:12" x14ac:dyDescent="0.2">
      <c r="A24" t="s">
        <v>4</v>
      </c>
      <c r="C24">
        <v>356.34</v>
      </c>
      <c r="D24" s="21">
        <f>Women!C19</f>
        <v>340</v>
      </c>
      <c r="E24" s="1">
        <v>2090.9899999999998</v>
      </c>
      <c r="F24" s="21">
        <f>Women!E19</f>
        <v>20658</v>
      </c>
      <c r="G24" s="21">
        <f>Women!F19</f>
        <v>20658</v>
      </c>
      <c r="H24" s="21">
        <f>Women!G19</f>
        <v>12500</v>
      </c>
    </row>
    <row r="25" spans="1:12" x14ac:dyDescent="0.2">
      <c r="A25" s="3" t="s">
        <v>146</v>
      </c>
      <c r="C25" s="15">
        <f>14699.35+114458.85</f>
        <v>129158.20000000001</v>
      </c>
      <c r="D25" s="21">
        <f>Admin!C64+Admin!C32</f>
        <v>126544</v>
      </c>
      <c r="E25" s="1">
        <v>62338.18</v>
      </c>
      <c r="F25" s="21">
        <f>Admin!E64</f>
        <v>117443</v>
      </c>
      <c r="G25" s="21">
        <f>Admin!F64</f>
        <v>117553</v>
      </c>
      <c r="H25" s="21">
        <f>Admin!G64</f>
        <v>126022</v>
      </c>
    </row>
    <row r="26" spans="1:12" x14ac:dyDescent="0.2">
      <c r="A26" s="3" t="s">
        <v>159</v>
      </c>
      <c r="C26" s="1"/>
      <c r="D26" s="21">
        <v>5000</v>
      </c>
      <c r="E26" s="1"/>
      <c r="F26" s="21">
        <v>5000</v>
      </c>
      <c r="G26" s="21">
        <v>5000</v>
      </c>
      <c r="H26" s="19">
        <v>5000</v>
      </c>
    </row>
    <row r="27" spans="1:12" x14ac:dyDescent="0.2">
      <c r="C27" s="12">
        <f t="shared" ref="C27:H27" si="1">SUM(C20:C26)</f>
        <v>200417.15</v>
      </c>
      <c r="D27" s="22">
        <f t="shared" si="1"/>
        <v>185443</v>
      </c>
      <c r="E27" s="12">
        <f t="shared" si="1"/>
        <v>158073.92000000001</v>
      </c>
      <c r="F27" s="22">
        <f t="shared" si="1"/>
        <v>409505</v>
      </c>
      <c r="G27" s="22">
        <f t="shared" si="1"/>
        <v>458449.7</v>
      </c>
      <c r="H27" s="22">
        <f t="shared" si="1"/>
        <v>353876</v>
      </c>
    </row>
    <row r="28" spans="1:12" x14ac:dyDescent="0.2">
      <c r="C28" s="16"/>
      <c r="D28" s="33"/>
      <c r="E28" s="16"/>
      <c r="F28" s="33"/>
      <c r="G28" s="33"/>
    </row>
    <row r="29" spans="1:12" ht="13.5" thickBot="1" x14ac:dyDescent="0.25">
      <c r="A29" s="4" t="s">
        <v>163</v>
      </c>
      <c r="C29" s="14">
        <f t="shared" ref="C29:H29" si="2">C16-C27</f>
        <v>18797.820000000007</v>
      </c>
      <c r="D29" s="24">
        <f t="shared" si="2"/>
        <v>-5110</v>
      </c>
      <c r="E29" s="14">
        <f t="shared" si="2"/>
        <v>114044.62999999998</v>
      </c>
      <c r="F29" s="24">
        <f t="shared" si="2"/>
        <v>-57296</v>
      </c>
      <c r="G29" s="24">
        <f t="shared" si="2"/>
        <v>-36001.19</v>
      </c>
      <c r="H29" s="37">
        <f t="shared" si="2"/>
        <v>16332</v>
      </c>
    </row>
    <row r="30" spans="1:12" ht="13.5" thickTop="1" x14ac:dyDescent="0.2">
      <c r="C30" s="16"/>
      <c r="D30" s="33"/>
      <c r="E30" s="16"/>
      <c r="F30" s="33"/>
      <c r="G30" s="33"/>
    </row>
    <row r="32" spans="1:12" x14ac:dyDescent="0.2">
      <c r="A32" s="4" t="s">
        <v>169</v>
      </c>
    </row>
    <row r="33" spans="1:8" x14ac:dyDescent="0.2">
      <c r="A33" t="s">
        <v>1</v>
      </c>
      <c r="C33" s="1">
        <f t="shared" ref="C33:H38" si="3">C10-C20</f>
        <v>13191.840000000004</v>
      </c>
      <c r="D33" s="21">
        <f t="shared" si="3"/>
        <v>745</v>
      </c>
      <c r="E33" s="1">
        <f t="shared" si="3"/>
        <v>-1459.3599999999933</v>
      </c>
      <c r="F33" s="21">
        <f t="shared" si="3"/>
        <v>2550</v>
      </c>
      <c r="G33" s="21">
        <f t="shared" si="3"/>
        <v>-4558.1900000000023</v>
      </c>
      <c r="H33" s="21">
        <f t="shared" si="3"/>
        <v>-1500</v>
      </c>
    </row>
    <row r="34" spans="1:8" x14ac:dyDescent="0.2">
      <c r="A34" t="s">
        <v>7</v>
      </c>
      <c r="C34" s="1">
        <f t="shared" si="3"/>
        <v>-16733.05</v>
      </c>
      <c r="D34" s="21">
        <f t="shared" si="3"/>
        <v>0</v>
      </c>
      <c r="E34" s="1">
        <f t="shared" si="3"/>
        <v>-15418.86</v>
      </c>
      <c r="F34" s="21">
        <f t="shared" si="3"/>
        <v>-74514</v>
      </c>
      <c r="G34" s="21">
        <f t="shared" si="3"/>
        <v>-70028</v>
      </c>
      <c r="H34" s="21">
        <f t="shared" si="3"/>
        <v>-12500</v>
      </c>
    </row>
    <row r="35" spans="1:8" x14ac:dyDescent="0.2">
      <c r="A35" t="s">
        <v>2</v>
      </c>
      <c r="C35" s="1">
        <f t="shared" si="3"/>
        <v>-546.1700000000003</v>
      </c>
      <c r="D35" s="21">
        <f t="shared" si="3"/>
        <v>-1803</v>
      </c>
      <c r="E35" s="1">
        <f t="shared" si="3"/>
        <v>5321.25</v>
      </c>
      <c r="F35" s="21">
        <f t="shared" si="3"/>
        <v>-500</v>
      </c>
      <c r="G35" s="21">
        <f t="shared" si="3"/>
        <v>-500</v>
      </c>
      <c r="H35" s="21">
        <f t="shared" si="3"/>
        <v>-500</v>
      </c>
    </row>
    <row r="36" spans="1:8" x14ac:dyDescent="0.2">
      <c r="A36" t="s">
        <v>3</v>
      </c>
      <c r="C36" s="1">
        <f t="shared" si="3"/>
        <v>102787.97</v>
      </c>
      <c r="D36" s="21">
        <f t="shared" si="3"/>
        <v>92844</v>
      </c>
      <c r="E36" s="1">
        <f t="shared" si="3"/>
        <v>179828.29</v>
      </c>
      <c r="F36" s="21">
        <f t="shared" si="3"/>
        <v>143161</v>
      </c>
      <c r="G36" s="21">
        <f t="shared" si="3"/>
        <v>167188</v>
      </c>
      <c r="H36" s="21">
        <f t="shared" si="3"/>
        <v>174354</v>
      </c>
    </row>
    <row r="37" spans="1:8" x14ac:dyDescent="0.2">
      <c r="A37" t="s">
        <v>4</v>
      </c>
      <c r="C37" s="1">
        <f t="shared" si="3"/>
        <v>-347.34</v>
      </c>
      <c r="D37" s="21">
        <f t="shared" si="3"/>
        <v>0</v>
      </c>
      <c r="E37" s="1">
        <f t="shared" si="3"/>
        <v>-1265.9899999999998</v>
      </c>
      <c r="F37" s="21">
        <f t="shared" si="3"/>
        <v>-8000</v>
      </c>
      <c r="G37" s="21">
        <f t="shared" si="3"/>
        <v>-8000</v>
      </c>
      <c r="H37" s="21">
        <f t="shared" si="3"/>
        <v>-12500</v>
      </c>
    </row>
    <row r="38" spans="1:8" x14ac:dyDescent="0.2">
      <c r="A38" s="3" t="s">
        <v>146</v>
      </c>
      <c r="C38" s="1">
        <f t="shared" si="3"/>
        <v>-79555.430000000022</v>
      </c>
      <c r="D38" s="21">
        <f t="shared" si="3"/>
        <v>-91896</v>
      </c>
      <c r="E38" s="1">
        <f t="shared" si="3"/>
        <v>-52960.7</v>
      </c>
      <c r="F38" s="21">
        <f t="shared" si="3"/>
        <v>-114993</v>
      </c>
      <c r="G38" s="21">
        <f t="shared" si="3"/>
        <v>-115103</v>
      </c>
      <c r="H38" s="21">
        <f t="shared" si="3"/>
        <v>-126022</v>
      </c>
    </row>
    <row r="39" spans="1:8" x14ac:dyDescent="0.2">
      <c r="A39" s="3" t="s">
        <v>159</v>
      </c>
      <c r="D39" s="21">
        <f>-D26</f>
        <v>-5000</v>
      </c>
      <c r="F39" s="21">
        <f>-F26</f>
        <v>-5000</v>
      </c>
      <c r="G39" s="21">
        <f>-G26</f>
        <v>-5000</v>
      </c>
      <c r="H39" s="21">
        <f>-H26</f>
        <v>-5000</v>
      </c>
    </row>
    <row r="40" spans="1:8" x14ac:dyDescent="0.2">
      <c r="A40" s="3"/>
      <c r="D40" s="21"/>
      <c r="F40" s="21"/>
      <c r="G40" s="21"/>
      <c r="H40" s="21"/>
    </row>
    <row r="41" spans="1:8" ht="13.5" thickBot="1" x14ac:dyDescent="0.25">
      <c r="C41" s="36">
        <f t="shared" ref="C41:H41" si="4">SUM(C33:C39)</f>
        <v>18797.819999999992</v>
      </c>
      <c r="D41" s="37">
        <f t="shared" si="4"/>
        <v>-5110</v>
      </c>
      <c r="E41" s="36">
        <f t="shared" si="4"/>
        <v>114044.63000000002</v>
      </c>
      <c r="F41" s="37">
        <f t="shared" si="4"/>
        <v>-57296</v>
      </c>
      <c r="G41" s="37">
        <f t="shared" si="4"/>
        <v>-36001.19</v>
      </c>
      <c r="H41" s="37">
        <f t="shared" si="4"/>
        <v>16332</v>
      </c>
    </row>
    <row r="42" spans="1:8" ht="13.5" thickTop="1" x14ac:dyDescent="0.2"/>
    <row r="44" spans="1:8" x14ac:dyDescent="0.2">
      <c r="A44" s="38" t="s">
        <v>164</v>
      </c>
    </row>
    <row r="45" spans="1:8" x14ac:dyDescent="0.2">
      <c r="A45" s="39"/>
    </row>
    <row r="46" spans="1:8" x14ac:dyDescent="0.2">
      <c r="A46" s="39" t="s">
        <v>166</v>
      </c>
      <c r="C46" s="1">
        <f>C41</f>
        <v>18797.819999999992</v>
      </c>
      <c r="F46" s="21">
        <f>F41</f>
        <v>-57296</v>
      </c>
      <c r="G46" s="21">
        <f>G41</f>
        <v>-36001.19</v>
      </c>
      <c r="H46" s="21">
        <f>H41</f>
        <v>16332</v>
      </c>
    </row>
    <row r="47" spans="1:8" x14ac:dyDescent="0.2">
      <c r="A47" s="39" t="s">
        <v>165</v>
      </c>
      <c r="C47">
        <v>65544</v>
      </c>
      <c r="F47" s="21">
        <f>C49</f>
        <v>84341.819999999992</v>
      </c>
      <c r="G47" s="21">
        <f>C49</f>
        <v>84341.819999999992</v>
      </c>
      <c r="H47" s="21">
        <f>G49</f>
        <v>48340.62999999999</v>
      </c>
    </row>
    <row r="49" spans="1:8" ht="13.5" thickBot="1" x14ac:dyDescent="0.25">
      <c r="A49" s="3" t="s">
        <v>167</v>
      </c>
      <c r="C49" s="36">
        <f>C46+C47</f>
        <v>84341.819999999992</v>
      </c>
      <c r="F49" s="37">
        <f>F46+F47</f>
        <v>27045.819999999992</v>
      </c>
      <c r="G49" s="37">
        <f>G46+G47</f>
        <v>48340.62999999999</v>
      </c>
      <c r="H49" s="37">
        <f>H46+H47</f>
        <v>64672.62999999999</v>
      </c>
    </row>
    <row r="50" spans="1:8" ht="13.5" thickTop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4656-31E5-42B3-8D78-96BFBA95E990}">
  <dimension ref="A1:I125"/>
  <sheetViews>
    <sheetView workbookViewId="0">
      <selection activeCell="D11" sqref="D11"/>
    </sheetView>
  </sheetViews>
  <sheetFormatPr defaultRowHeight="12.75" x14ac:dyDescent="0.2"/>
  <cols>
    <col min="1" max="1" width="51.5703125" customWidth="1"/>
    <col min="2" max="2" width="17.5703125" customWidth="1"/>
    <col min="3" max="3" width="17.5703125" style="19" customWidth="1"/>
    <col min="4" max="4" width="17.5703125" customWidth="1"/>
    <col min="5" max="7" width="17.5703125" style="19" customWidth="1"/>
  </cols>
  <sheetData>
    <row r="1" spans="1:7" ht="18" x14ac:dyDescent="0.25">
      <c r="A1" s="40" t="s">
        <v>0</v>
      </c>
    </row>
    <row r="2" spans="1:7" ht="18" x14ac:dyDescent="0.25">
      <c r="A2" s="40" t="s">
        <v>182</v>
      </c>
    </row>
    <row r="4" spans="1:7" ht="12.6" customHeight="1" x14ac:dyDescent="0.2">
      <c r="A4" s="2" t="s">
        <v>179</v>
      </c>
      <c r="B4" s="6"/>
      <c r="C4" s="26"/>
      <c r="D4" s="18" t="s">
        <v>157</v>
      </c>
    </row>
    <row r="5" spans="1:7" x14ac:dyDescent="0.2">
      <c r="D5" s="17">
        <v>44635</v>
      </c>
      <c r="F5" s="34" t="s">
        <v>168</v>
      </c>
    </row>
    <row r="6" spans="1:7" x14ac:dyDescent="0.2">
      <c r="A6" s="4"/>
      <c r="B6" s="10">
        <v>2021</v>
      </c>
      <c r="C6" s="20" t="s">
        <v>62</v>
      </c>
      <c r="D6" s="10">
        <v>2022</v>
      </c>
      <c r="E6" s="20" t="s">
        <v>61</v>
      </c>
      <c r="F6" s="20" t="s">
        <v>61</v>
      </c>
      <c r="G6" s="20" t="s">
        <v>69</v>
      </c>
    </row>
    <row r="7" spans="1:7" x14ac:dyDescent="0.2">
      <c r="A7" s="4"/>
    </row>
    <row r="8" spans="1:7" x14ac:dyDescent="0.2">
      <c r="A8" s="4" t="s">
        <v>31</v>
      </c>
    </row>
    <row r="9" spans="1:7" x14ac:dyDescent="0.2">
      <c r="A9" t="s">
        <v>46</v>
      </c>
      <c r="B9" s="41">
        <v>929.15</v>
      </c>
      <c r="C9" s="42">
        <v>0</v>
      </c>
      <c r="D9" s="41">
        <v>70.83</v>
      </c>
      <c r="E9" s="42">
        <v>0</v>
      </c>
      <c r="F9" s="42">
        <v>0</v>
      </c>
      <c r="G9" s="42">
        <v>0</v>
      </c>
    </row>
    <row r="10" spans="1:7" x14ac:dyDescent="0.2">
      <c r="A10" s="3" t="s">
        <v>197</v>
      </c>
      <c r="B10" s="41">
        <v>0</v>
      </c>
      <c r="C10" s="42">
        <v>0</v>
      </c>
      <c r="D10" s="41">
        <v>3650.84</v>
      </c>
      <c r="E10" s="42">
        <v>0</v>
      </c>
      <c r="F10" s="42">
        <v>0</v>
      </c>
      <c r="G10" s="42">
        <v>0</v>
      </c>
    </row>
    <row r="11" spans="1:7" x14ac:dyDescent="0.2">
      <c r="A11" t="s">
        <v>37</v>
      </c>
      <c r="B11" s="41">
        <v>0</v>
      </c>
      <c r="C11" s="42">
        <v>0</v>
      </c>
      <c r="D11" s="41">
        <v>90</v>
      </c>
      <c r="E11" s="42">
        <v>0</v>
      </c>
      <c r="F11" s="42">
        <v>0</v>
      </c>
      <c r="G11" s="42">
        <v>0</v>
      </c>
    </row>
    <row r="12" spans="1:7" x14ac:dyDescent="0.2">
      <c r="A12" s="3" t="s">
        <v>63</v>
      </c>
      <c r="B12" s="41">
        <v>124793.19</v>
      </c>
      <c r="C12" s="42">
        <v>121710</v>
      </c>
      <c r="D12" s="41">
        <v>192248.02</v>
      </c>
      <c r="E12" s="42">
        <v>170973</v>
      </c>
      <c r="F12" s="42">
        <v>195000</v>
      </c>
      <c r="G12" s="42">
        <v>202166</v>
      </c>
    </row>
    <row r="13" spans="1:7" x14ac:dyDescent="0.2">
      <c r="A13" t="s">
        <v>47</v>
      </c>
      <c r="B13" s="41">
        <v>-45.83</v>
      </c>
      <c r="C13" s="42">
        <v>1050</v>
      </c>
      <c r="D13" s="41">
        <v>183.34</v>
      </c>
      <c r="E13" s="42">
        <v>0</v>
      </c>
      <c r="F13" s="42">
        <v>0</v>
      </c>
      <c r="G13" s="42">
        <v>0</v>
      </c>
    </row>
    <row r="14" spans="1:7" x14ac:dyDescent="0.2">
      <c r="A14" t="s">
        <v>48</v>
      </c>
      <c r="B14" s="41">
        <v>64</v>
      </c>
      <c r="C14" s="42">
        <v>0</v>
      </c>
      <c r="D14" s="41">
        <v>220</v>
      </c>
      <c r="E14" s="42">
        <v>0</v>
      </c>
      <c r="F14" s="42">
        <v>0</v>
      </c>
      <c r="G14" s="42">
        <v>0</v>
      </c>
    </row>
    <row r="15" spans="1:7" x14ac:dyDescent="0.2">
      <c r="A15" t="s">
        <v>49</v>
      </c>
      <c r="B15" s="41">
        <v>0</v>
      </c>
      <c r="C15" s="42">
        <v>0</v>
      </c>
      <c r="D15" s="41">
        <v>184</v>
      </c>
      <c r="E15" s="42">
        <v>4500</v>
      </c>
      <c r="F15" s="42">
        <v>4500</v>
      </c>
      <c r="G15" s="42">
        <v>4500</v>
      </c>
    </row>
    <row r="16" spans="1:7" x14ac:dyDescent="0.2">
      <c r="A16" t="s">
        <v>50</v>
      </c>
      <c r="B16" s="41">
        <v>0</v>
      </c>
      <c r="C16" s="42">
        <v>650</v>
      </c>
      <c r="D16" s="41">
        <v>86.25</v>
      </c>
      <c r="E16" s="42">
        <v>0</v>
      </c>
      <c r="F16" s="42">
        <v>0</v>
      </c>
      <c r="G16" s="42">
        <v>0</v>
      </c>
    </row>
    <row r="17" spans="1:9" x14ac:dyDescent="0.2">
      <c r="A17" t="s">
        <v>51</v>
      </c>
      <c r="B17" s="41">
        <v>-746.66</v>
      </c>
      <c r="C17" s="42">
        <v>0</v>
      </c>
      <c r="D17" s="41">
        <v>2431.67</v>
      </c>
      <c r="E17" s="42">
        <v>4000</v>
      </c>
      <c r="F17" s="42">
        <v>2000</v>
      </c>
      <c r="G17" s="42">
        <v>4000</v>
      </c>
    </row>
    <row r="18" spans="1:9" x14ac:dyDescent="0.2">
      <c r="A18" t="s">
        <v>52</v>
      </c>
      <c r="B18" s="41">
        <v>110</v>
      </c>
      <c r="C18" s="42">
        <v>1000</v>
      </c>
      <c r="D18" s="41">
        <v>1531.67</v>
      </c>
      <c r="E18" s="42">
        <v>4000</v>
      </c>
      <c r="F18" s="42">
        <v>2000</v>
      </c>
      <c r="G18" s="42">
        <v>4000</v>
      </c>
    </row>
    <row r="19" spans="1:9" x14ac:dyDescent="0.2">
      <c r="A19" t="s">
        <v>53</v>
      </c>
      <c r="B19" s="41">
        <v>-210</v>
      </c>
      <c r="C19" s="42">
        <v>0</v>
      </c>
      <c r="D19" s="41">
        <v>520.83000000000004</v>
      </c>
      <c r="E19" s="42">
        <v>3000</v>
      </c>
      <c r="F19" s="42">
        <v>3000</v>
      </c>
      <c r="G19" s="42">
        <v>3000</v>
      </c>
    </row>
    <row r="20" spans="1:9" x14ac:dyDescent="0.2">
      <c r="A20" t="s">
        <v>54</v>
      </c>
      <c r="B20" s="41">
        <v>0</v>
      </c>
      <c r="C20" s="42">
        <v>350</v>
      </c>
      <c r="D20" s="41">
        <v>159.99</v>
      </c>
      <c r="E20" s="42">
        <v>292</v>
      </c>
      <c r="F20" s="42">
        <v>292</v>
      </c>
      <c r="G20" s="42">
        <v>292</v>
      </c>
    </row>
    <row r="21" spans="1:9" x14ac:dyDescent="0.2">
      <c r="A21" t="s">
        <v>103</v>
      </c>
      <c r="B21" s="43">
        <v>0</v>
      </c>
      <c r="C21" s="42">
        <v>0</v>
      </c>
      <c r="D21" s="41">
        <v>-263.8</v>
      </c>
      <c r="E21" s="42">
        <v>0</v>
      </c>
      <c r="F21" s="42">
        <v>0</v>
      </c>
      <c r="G21" s="42">
        <v>0</v>
      </c>
    </row>
    <row r="22" spans="1:9" s="4" customFormat="1" x14ac:dyDescent="0.2">
      <c r="B22" s="11">
        <f>SUM(B9:B21)</f>
        <v>124893.84999999999</v>
      </c>
      <c r="C22" s="28">
        <f>SUM(C9:C21)</f>
        <v>124760</v>
      </c>
      <c r="D22" s="11">
        <f>SUM(D9:D21)</f>
        <v>201113.64</v>
      </c>
      <c r="E22" s="28">
        <f>SUM(E9:E21)</f>
        <v>186765</v>
      </c>
      <c r="F22" s="28">
        <f>SUM(F9:F21)</f>
        <v>206792</v>
      </c>
      <c r="G22" s="28">
        <f>SUM(G9:G21)</f>
        <v>217958</v>
      </c>
    </row>
    <row r="23" spans="1:9" x14ac:dyDescent="0.2">
      <c r="B23" s="8"/>
      <c r="C23" s="27"/>
      <c r="D23" s="8"/>
      <c r="E23" s="27"/>
      <c r="F23" s="27"/>
      <c r="G23" s="21"/>
    </row>
    <row r="24" spans="1:9" x14ac:dyDescent="0.2">
      <c r="A24" s="4" t="s">
        <v>64</v>
      </c>
      <c r="B24" s="8"/>
      <c r="C24" s="27"/>
      <c r="D24" s="8"/>
      <c r="E24" s="27"/>
      <c r="F24" s="27"/>
      <c r="G24" s="21"/>
    </row>
    <row r="25" spans="1:9" x14ac:dyDescent="0.2">
      <c r="A25" t="s">
        <v>55</v>
      </c>
      <c r="B25" s="8">
        <v>5941.67</v>
      </c>
      <c r="C25" s="27">
        <v>7000</v>
      </c>
      <c r="D25" s="8">
        <v>4511.67</v>
      </c>
      <c r="E25" s="27">
        <v>7000</v>
      </c>
      <c r="F25" s="27">
        <v>7000</v>
      </c>
      <c r="G25" s="21">
        <v>7000</v>
      </c>
    </row>
    <row r="26" spans="1:9" x14ac:dyDescent="0.2">
      <c r="A26" t="s">
        <v>56</v>
      </c>
      <c r="B26" s="8">
        <v>6786.19</v>
      </c>
      <c r="C26" s="27">
        <v>0</v>
      </c>
      <c r="D26" s="8">
        <v>5402.05</v>
      </c>
      <c r="E26" s="27">
        <v>7000</v>
      </c>
      <c r="F26" s="27">
        <v>7000</v>
      </c>
      <c r="G26" s="21">
        <v>7000</v>
      </c>
    </row>
    <row r="27" spans="1:9" x14ac:dyDescent="0.2">
      <c r="A27" t="s">
        <v>57</v>
      </c>
      <c r="B27" s="8">
        <v>0</v>
      </c>
      <c r="C27" s="27">
        <v>3000</v>
      </c>
      <c r="D27" s="8">
        <v>0</v>
      </c>
      <c r="E27" s="27">
        <v>6000</v>
      </c>
      <c r="F27" s="27">
        <v>2000</v>
      </c>
      <c r="G27" s="21">
        <v>6000</v>
      </c>
    </row>
    <row r="28" spans="1:9" x14ac:dyDescent="0.2">
      <c r="A28" t="s">
        <v>58</v>
      </c>
      <c r="B28" s="8">
        <v>0</v>
      </c>
      <c r="C28" s="27">
        <v>2000</v>
      </c>
      <c r="D28" s="8">
        <v>0</v>
      </c>
      <c r="E28" s="27">
        <v>2000</v>
      </c>
      <c r="F28" s="27">
        <v>2000</v>
      </c>
      <c r="G28" s="21">
        <v>2000</v>
      </c>
    </row>
    <row r="29" spans="1:9" x14ac:dyDescent="0.2">
      <c r="A29" t="s">
        <v>59</v>
      </c>
      <c r="B29" s="8">
        <v>10425</v>
      </c>
      <c r="C29" s="27">
        <v>11000</v>
      </c>
      <c r="D29" s="8">
        <v>3180</v>
      </c>
      <c r="E29" s="27">
        <v>12200</v>
      </c>
      <c r="F29" s="27">
        <v>12200</v>
      </c>
      <c r="G29" s="21">
        <v>12200</v>
      </c>
      <c r="I29" s="3" t="s">
        <v>171</v>
      </c>
    </row>
    <row r="30" spans="1:9" x14ac:dyDescent="0.2">
      <c r="A30" t="s">
        <v>60</v>
      </c>
      <c r="B30" s="8">
        <v>0</v>
      </c>
      <c r="C30" s="27">
        <v>8916</v>
      </c>
      <c r="D30" s="8">
        <v>0</v>
      </c>
      <c r="E30" s="27">
        <v>9404</v>
      </c>
      <c r="F30" s="27">
        <v>9404</v>
      </c>
      <c r="G30" s="21">
        <v>9404</v>
      </c>
    </row>
    <row r="31" spans="1:9" x14ac:dyDescent="0.2">
      <c r="A31" s="3" t="s">
        <v>65</v>
      </c>
      <c r="B31" s="8">
        <v>1.93</v>
      </c>
      <c r="C31" s="27">
        <v>0</v>
      </c>
      <c r="D31" s="8">
        <v>0</v>
      </c>
      <c r="E31" s="27">
        <v>0</v>
      </c>
      <c r="F31" s="27">
        <v>0</v>
      </c>
      <c r="G31" s="21">
        <v>0</v>
      </c>
    </row>
    <row r="32" spans="1:9" x14ac:dyDescent="0.2">
      <c r="B32" s="11">
        <f t="shared" ref="B32:C32" si="0">SUM(B25:B31)</f>
        <v>23154.79</v>
      </c>
      <c r="C32" s="28">
        <f t="shared" si="0"/>
        <v>31916</v>
      </c>
      <c r="D32" s="11">
        <f>SUM(D25:D31)</f>
        <v>13093.720000000001</v>
      </c>
      <c r="E32" s="28">
        <f>SUM(E25:E31)</f>
        <v>43604</v>
      </c>
      <c r="F32" s="28">
        <f>SUM(F25:F31)</f>
        <v>39604</v>
      </c>
      <c r="G32" s="22">
        <f>SUM(G25:G31)</f>
        <v>43604</v>
      </c>
    </row>
    <row r="33" spans="1:7" x14ac:dyDescent="0.2">
      <c r="B33" s="8"/>
      <c r="C33" s="27"/>
      <c r="D33" s="8"/>
      <c r="E33" s="27"/>
      <c r="F33" s="27"/>
      <c r="G33" s="21"/>
    </row>
    <row r="34" spans="1:7" s="4" customFormat="1" x14ac:dyDescent="0.2">
      <c r="A34" s="4" t="s">
        <v>8</v>
      </c>
      <c r="B34" s="11">
        <f t="shared" ref="B34:C34" si="1">SUM(B22-B32)</f>
        <v>101739.06</v>
      </c>
      <c r="C34" s="28">
        <f t="shared" si="1"/>
        <v>92844</v>
      </c>
      <c r="D34" s="11">
        <f>SUM(D22-D32)</f>
        <v>188019.92</v>
      </c>
      <c r="E34" s="28">
        <f>SUM(E22-E32)</f>
        <v>143161</v>
      </c>
      <c r="F34" s="28">
        <f>SUM(F22-F32)</f>
        <v>167188</v>
      </c>
      <c r="G34" s="22">
        <f>SUM(G22-G32)</f>
        <v>174354</v>
      </c>
    </row>
    <row r="35" spans="1:7" x14ac:dyDescent="0.2">
      <c r="B35" s="8"/>
      <c r="C35" s="27"/>
      <c r="D35" s="8"/>
      <c r="E35" s="27"/>
      <c r="F35" s="27"/>
      <c r="G35" s="21"/>
    </row>
    <row r="36" spans="1:7" x14ac:dyDescent="0.2">
      <c r="A36" s="4" t="s">
        <v>5</v>
      </c>
      <c r="B36" s="8"/>
      <c r="C36" s="27"/>
      <c r="D36" s="8"/>
      <c r="E36" s="27"/>
      <c r="F36" s="27"/>
      <c r="G36" s="21"/>
    </row>
    <row r="37" spans="1:7" x14ac:dyDescent="0.2">
      <c r="A37" s="3" t="s">
        <v>195</v>
      </c>
      <c r="B37" s="8">
        <v>3178.31</v>
      </c>
      <c r="C37" s="27"/>
      <c r="D37" s="8">
        <v>3</v>
      </c>
      <c r="E37" s="27">
        <v>0</v>
      </c>
      <c r="F37" s="27">
        <v>0</v>
      </c>
      <c r="G37" s="21">
        <v>0</v>
      </c>
    </row>
    <row r="38" spans="1:7" s="4" customFormat="1" x14ac:dyDescent="0.2">
      <c r="A38" s="4" t="s">
        <v>30</v>
      </c>
      <c r="B38" s="9"/>
      <c r="C38" s="29"/>
      <c r="D38" s="9">
        <v>3</v>
      </c>
      <c r="E38" s="29">
        <v>0</v>
      </c>
      <c r="F38" s="29">
        <v>0</v>
      </c>
      <c r="G38" s="23">
        <v>0</v>
      </c>
    </row>
    <row r="39" spans="1:7" x14ac:dyDescent="0.2">
      <c r="B39" s="8"/>
      <c r="C39" s="27"/>
      <c r="D39" s="8"/>
      <c r="E39" s="27"/>
      <c r="F39" s="27"/>
      <c r="G39" s="21"/>
    </row>
    <row r="40" spans="1:7" x14ac:dyDescent="0.2">
      <c r="A40" s="4" t="s">
        <v>66</v>
      </c>
      <c r="B40" s="8"/>
      <c r="C40" s="27"/>
      <c r="D40" s="8"/>
      <c r="E40" s="27"/>
      <c r="F40" s="27"/>
      <c r="G40" s="21"/>
    </row>
    <row r="41" spans="1:7" x14ac:dyDescent="0.2">
      <c r="A41" s="3" t="s">
        <v>67</v>
      </c>
      <c r="B41" s="8">
        <v>810.67</v>
      </c>
      <c r="C41" s="27">
        <v>0</v>
      </c>
      <c r="D41" s="8">
        <v>0</v>
      </c>
      <c r="E41" s="27">
        <v>0</v>
      </c>
      <c r="F41" s="27">
        <v>0</v>
      </c>
      <c r="G41" s="21">
        <v>0</v>
      </c>
    </row>
    <row r="42" spans="1:7" s="4" customFormat="1" x14ac:dyDescent="0.2">
      <c r="A42" s="4" t="s">
        <v>68</v>
      </c>
      <c r="B42" s="9">
        <f>B41</f>
        <v>810.67</v>
      </c>
      <c r="C42" s="29">
        <v>0</v>
      </c>
      <c r="D42" s="9">
        <v>0</v>
      </c>
      <c r="E42" s="29">
        <v>0</v>
      </c>
      <c r="F42" s="29">
        <v>0</v>
      </c>
      <c r="G42" s="23">
        <v>0</v>
      </c>
    </row>
    <row r="43" spans="1:7" x14ac:dyDescent="0.2">
      <c r="B43" s="8"/>
      <c r="C43" s="27"/>
      <c r="D43" s="8"/>
      <c r="E43" s="27"/>
      <c r="F43" s="27"/>
      <c r="G43" s="21"/>
    </row>
    <row r="44" spans="1:7" x14ac:dyDescent="0.2">
      <c r="B44" s="8"/>
      <c r="C44" s="27"/>
      <c r="D44" s="8"/>
      <c r="E44" s="27"/>
      <c r="F44" s="27"/>
      <c r="G44" s="21"/>
    </row>
    <row r="45" spans="1:7" s="4" customFormat="1" ht="12" customHeight="1" thickBot="1" x14ac:dyDescent="0.25">
      <c r="A45" s="4" t="s">
        <v>70</v>
      </c>
      <c r="B45" s="13">
        <f>B34+B37-B42</f>
        <v>104106.7</v>
      </c>
      <c r="C45" s="30">
        <f t="shared" ref="C45:G45" si="2">C34-C42</f>
        <v>92844</v>
      </c>
      <c r="D45" s="13">
        <f t="shared" si="2"/>
        <v>188019.92</v>
      </c>
      <c r="E45" s="30">
        <f t="shared" si="2"/>
        <v>143161</v>
      </c>
      <c r="F45" s="30">
        <f t="shared" si="2"/>
        <v>167188</v>
      </c>
      <c r="G45" s="30">
        <f t="shared" si="2"/>
        <v>174354</v>
      </c>
    </row>
    <row r="46" spans="1:7" ht="13.5" thickTop="1" x14ac:dyDescent="0.2">
      <c r="B46" s="8"/>
      <c r="C46" s="27"/>
      <c r="D46" s="8"/>
      <c r="E46" s="27"/>
    </row>
    <row r="47" spans="1:7" x14ac:dyDescent="0.2">
      <c r="B47" s="8"/>
      <c r="C47" s="27"/>
      <c r="D47" s="8"/>
      <c r="E47" s="27"/>
    </row>
    <row r="48" spans="1:7" x14ac:dyDescent="0.2">
      <c r="B48" s="8"/>
      <c r="C48" s="27"/>
      <c r="D48" s="8"/>
      <c r="E48" s="27"/>
    </row>
    <row r="49" spans="2:5" x14ac:dyDescent="0.2">
      <c r="B49" s="8"/>
      <c r="C49" s="27"/>
      <c r="D49" s="8"/>
      <c r="E49" s="27"/>
    </row>
    <row r="50" spans="2:5" x14ac:dyDescent="0.2">
      <c r="B50" s="8"/>
      <c r="C50" s="27"/>
      <c r="D50" s="8"/>
      <c r="E50" s="27"/>
    </row>
    <row r="51" spans="2:5" x14ac:dyDescent="0.2">
      <c r="B51" s="8"/>
      <c r="C51" s="27"/>
      <c r="D51" s="8"/>
      <c r="E51" s="27"/>
    </row>
    <row r="52" spans="2:5" x14ac:dyDescent="0.2">
      <c r="B52" s="8"/>
      <c r="C52" s="27"/>
      <c r="D52" s="8"/>
      <c r="E52" s="27"/>
    </row>
    <row r="53" spans="2:5" x14ac:dyDescent="0.2">
      <c r="B53" s="8"/>
      <c r="C53" s="27"/>
      <c r="D53" s="8"/>
      <c r="E53" s="27"/>
    </row>
    <row r="54" spans="2:5" x14ac:dyDescent="0.2">
      <c r="B54" s="8"/>
      <c r="C54" s="27"/>
      <c r="D54" s="8"/>
      <c r="E54" s="27"/>
    </row>
    <row r="55" spans="2:5" x14ac:dyDescent="0.2">
      <c r="B55" s="8"/>
      <c r="C55" s="27"/>
      <c r="D55" s="8"/>
      <c r="E55" s="27"/>
    </row>
    <row r="56" spans="2:5" x14ac:dyDescent="0.2">
      <c r="B56" s="8"/>
      <c r="C56" s="27"/>
      <c r="D56" s="8"/>
      <c r="E56" s="27"/>
    </row>
    <row r="57" spans="2:5" x14ac:dyDescent="0.2">
      <c r="B57" s="8"/>
      <c r="C57" s="27"/>
      <c r="D57" s="8"/>
      <c r="E57" s="27"/>
    </row>
    <row r="58" spans="2:5" x14ac:dyDescent="0.2">
      <c r="B58" s="8"/>
      <c r="C58" s="27"/>
      <c r="D58" s="8"/>
      <c r="E58" s="27"/>
    </row>
    <row r="59" spans="2:5" x14ac:dyDescent="0.2">
      <c r="B59" s="8"/>
      <c r="C59" s="27"/>
      <c r="D59" s="8"/>
      <c r="E59" s="27"/>
    </row>
    <row r="60" spans="2:5" x14ac:dyDescent="0.2">
      <c r="B60" s="8"/>
      <c r="C60" s="27"/>
      <c r="D60" s="8"/>
      <c r="E60" s="27"/>
    </row>
    <row r="61" spans="2:5" x14ac:dyDescent="0.2">
      <c r="B61" s="8"/>
      <c r="C61" s="27"/>
      <c r="D61" s="8"/>
      <c r="E61" s="27"/>
    </row>
    <row r="62" spans="2:5" x14ac:dyDescent="0.2">
      <c r="B62" s="8"/>
      <c r="C62" s="27"/>
      <c r="D62" s="8"/>
      <c r="E62" s="27"/>
    </row>
    <row r="63" spans="2:5" x14ac:dyDescent="0.2">
      <c r="B63" s="8"/>
      <c r="C63" s="27"/>
      <c r="D63" s="8"/>
      <c r="E63" s="27"/>
    </row>
    <row r="64" spans="2:5" x14ac:dyDescent="0.2">
      <c r="B64" s="8"/>
      <c r="C64" s="27"/>
      <c r="D64" s="8"/>
      <c r="E64" s="27"/>
    </row>
    <row r="65" spans="2:5" x14ac:dyDescent="0.2">
      <c r="B65" s="8"/>
      <c r="C65" s="27"/>
      <c r="D65" s="8"/>
      <c r="E65" s="27"/>
    </row>
    <row r="66" spans="2:5" x14ac:dyDescent="0.2">
      <c r="B66" s="8"/>
      <c r="C66" s="27"/>
      <c r="D66" s="8"/>
      <c r="E66" s="27"/>
    </row>
    <row r="67" spans="2:5" x14ac:dyDescent="0.2">
      <c r="B67" s="8"/>
      <c r="C67" s="27"/>
      <c r="D67" s="8"/>
      <c r="E67" s="27"/>
    </row>
    <row r="68" spans="2:5" x14ac:dyDescent="0.2">
      <c r="B68" s="8"/>
      <c r="C68" s="27"/>
      <c r="D68" s="8"/>
      <c r="E68" s="27"/>
    </row>
    <row r="69" spans="2:5" x14ac:dyDescent="0.2">
      <c r="B69" s="8"/>
      <c r="C69" s="27"/>
      <c r="D69" s="8"/>
      <c r="E69" s="27"/>
    </row>
    <row r="70" spans="2:5" x14ac:dyDescent="0.2">
      <c r="B70" s="8"/>
      <c r="C70" s="27"/>
      <c r="D70" s="8"/>
      <c r="E70" s="27"/>
    </row>
    <row r="71" spans="2:5" x14ac:dyDescent="0.2">
      <c r="B71" s="8"/>
      <c r="C71" s="27"/>
      <c r="D71" s="8"/>
      <c r="E71" s="27"/>
    </row>
    <row r="72" spans="2:5" x14ac:dyDescent="0.2">
      <c r="B72" s="8"/>
      <c r="C72" s="27"/>
      <c r="D72" s="8"/>
      <c r="E72" s="27"/>
    </row>
    <row r="73" spans="2:5" x14ac:dyDescent="0.2">
      <c r="B73" s="8"/>
      <c r="C73" s="27"/>
      <c r="D73" s="8"/>
      <c r="E73" s="27"/>
    </row>
    <row r="74" spans="2:5" x14ac:dyDescent="0.2">
      <c r="B74" s="8"/>
      <c r="C74" s="27"/>
      <c r="D74" s="8"/>
      <c r="E74" s="27"/>
    </row>
    <row r="75" spans="2:5" x14ac:dyDescent="0.2">
      <c r="B75" s="8"/>
      <c r="C75" s="27"/>
      <c r="D75" s="8"/>
      <c r="E75" s="27"/>
    </row>
    <row r="76" spans="2:5" x14ac:dyDescent="0.2">
      <c r="B76" s="8"/>
      <c r="C76" s="27"/>
      <c r="D76" s="8"/>
      <c r="E76" s="27"/>
    </row>
    <row r="77" spans="2:5" x14ac:dyDescent="0.2">
      <c r="B77" s="8"/>
      <c r="C77" s="27"/>
      <c r="D77" s="8"/>
      <c r="E77" s="27"/>
    </row>
    <row r="78" spans="2:5" x14ac:dyDescent="0.2">
      <c r="B78" s="8"/>
      <c r="C78" s="27"/>
      <c r="D78" s="8"/>
      <c r="E78" s="27"/>
    </row>
    <row r="79" spans="2:5" x14ac:dyDescent="0.2">
      <c r="B79" s="8"/>
      <c r="C79" s="27"/>
      <c r="D79" s="8"/>
      <c r="E79" s="27"/>
    </row>
    <row r="80" spans="2:5" x14ac:dyDescent="0.2">
      <c r="B80" s="8"/>
      <c r="C80" s="27"/>
      <c r="D80" s="8"/>
      <c r="E80" s="27"/>
    </row>
    <row r="81" spans="2:5" x14ac:dyDescent="0.2">
      <c r="B81" s="8"/>
      <c r="C81" s="27"/>
      <c r="D81" s="8"/>
      <c r="E81" s="27"/>
    </row>
    <row r="82" spans="2:5" x14ac:dyDescent="0.2">
      <c r="B82" s="8"/>
      <c r="C82" s="27"/>
      <c r="D82" s="8"/>
      <c r="E82" s="27"/>
    </row>
    <row r="83" spans="2:5" x14ac:dyDescent="0.2">
      <c r="B83" s="8"/>
      <c r="C83" s="27"/>
      <c r="D83" s="8"/>
      <c r="E83" s="27"/>
    </row>
    <row r="84" spans="2:5" x14ac:dyDescent="0.2">
      <c r="B84" s="8"/>
      <c r="C84" s="27"/>
      <c r="D84" s="8"/>
      <c r="E84" s="27"/>
    </row>
    <row r="85" spans="2:5" x14ac:dyDescent="0.2">
      <c r="B85" s="8"/>
      <c r="C85" s="27"/>
      <c r="D85" s="8"/>
      <c r="E85" s="27"/>
    </row>
    <row r="86" spans="2:5" x14ac:dyDescent="0.2">
      <c r="B86" s="8"/>
      <c r="C86" s="27"/>
      <c r="D86" s="8"/>
      <c r="E86" s="27"/>
    </row>
    <row r="87" spans="2:5" x14ac:dyDescent="0.2">
      <c r="B87" s="8"/>
      <c r="C87" s="27"/>
      <c r="D87" s="8"/>
      <c r="E87" s="27"/>
    </row>
    <row r="88" spans="2:5" x14ac:dyDescent="0.2">
      <c r="B88" s="8"/>
      <c r="C88" s="27"/>
      <c r="D88" s="8"/>
      <c r="E88" s="27"/>
    </row>
    <row r="89" spans="2:5" x14ac:dyDescent="0.2">
      <c r="B89" s="8"/>
      <c r="C89" s="27"/>
      <c r="D89" s="8"/>
      <c r="E89" s="27"/>
    </row>
    <row r="90" spans="2:5" x14ac:dyDescent="0.2">
      <c r="B90" s="8"/>
      <c r="C90" s="27"/>
      <c r="D90" s="8"/>
      <c r="E90" s="27"/>
    </row>
    <row r="91" spans="2:5" x14ac:dyDescent="0.2">
      <c r="B91" s="8"/>
      <c r="C91" s="27"/>
      <c r="D91" s="8"/>
      <c r="E91" s="27"/>
    </row>
    <row r="92" spans="2:5" x14ac:dyDescent="0.2">
      <c r="B92" s="8"/>
      <c r="C92" s="27"/>
      <c r="D92" s="8"/>
      <c r="E92" s="27"/>
    </row>
    <row r="93" spans="2:5" x14ac:dyDescent="0.2">
      <c r="B93" s="8"/>
      <c r="C93" s="27"/>
      <c r="D93" s="8"/>
      <c r="E93" s="27"/>
    </row>
    <row r="94" spans="2:5" x14ac:dyDescent="0.2">
      <c r="B94" s="8"/>
      <c r="C94" s="27"/>
      <c r="D94" s="8"/>
      <c r="E94" s="27"/>
    </row>
    <row r="95" spans="2:5" x14ac:dyDescent="0.2">
      <c r="B95" s="8"/>
      <c r="C95" s="27"/>
      <c r="D95" s="8"/>
      <c r="E95" s="27"/>
    </row>
    <row r="96" spans="2:5" x14ac:dyDescent="0.2">
      <c r="B96" s="8"/>
      <c r="C96" s="27"/>
      <c r="D96" s="8"/>
      <c r="E96" s="27"/>
    </row>
    <row r="97" spans="2:5" x14ac:dyDescent="0.2">
      <c r="B97" s="8"/>
      <c r="C97" s="27"/>
      <c r="D97" s="8"/>
      <c r="E97" s="27"/>
    </row>
    <row r="98" spans="2:5" x14ac:dyDescent="0.2">
      <c r="B98" s="8"/>
      <c r="C98" s="27"/>
      <c r="D98" s="8"/>
      <c r="E98" s="27"/>
    </row>
    <row r="99" spans="2:5" x14ac:dyDescent="0.2">
      <c r="B99" s="8"/>
      <c r="C99" s="27"/>
      <c r="D99" s="8"/>
      <c r="E99" s="27"/>
    </row>
    <row r="100" spans="2:5" x14ac:dyDescent="0.2">
      <c r="B100" s="8"/>
      <c r="C100" s="27"/>
      <c r="D100" s="8"/>
      <c r="E100" s="27"/>
    </row>
    <row r="101" spans="2:5" x14ac:dyDescent="0.2">
      <c r="B101" s="7"/>
      <c r="C101" s="31"/>
      <c r="D101" s="7"/>
      <c r="E101" s="31"/>
    </row>
    <row r="102" spans="2:5" x14ac:dyDescent="0.2">
      <c r="B102" s="7"/>
      <c r="C102" s="31"/>
      <c r="D102" s="7"/>
      <c r="E102" s="31"/>
    </row>
    <row r="103" spans="2:5" x14ac:dyDescent="0.2">
      <c r="B103" s="7"/>
      <c r="C103" s="31"/>
      <c r="D103" s="7"/>
      <c r="E103" s="31"/>
    </row>
    <row r="104" spans="2:5" x14ac:dyDescent="0.2">
      <c r="B104" s="7"/>
      <c r="C104" s="31"/>
      <c r="D104" s="7"/>
      <c r="E104" s="31"/>
    </row>
    <row r="105" spans="2:5" x14ac:dyDescent="0.2">
      <c r="B105" s="7"/>
      <c r="C105" s="31"/>
      <c r="D105" s="7"/>
      <c r="E105" s="31"/>
    </row>
    <row r="106" spans="2:5" x14ac:dyDescent="0.2">
      <c r="B106" s="7"/>
      <c r="C106" s="31"/>
      <c r="D106" s="7"/>
      <c r="E106" s="31"/>
    </row>
    <row r="107" spans="2:5" x14ac:dyDescent="0.2">
      <c r="B107" s="7"/>
      <c r="C107" s="31"/>
      <c r="D107" s="7"/>
      <c r="E107" s="31"/>
    </row>
    <row r="108" spans="2:5" x14ac:dyDescent="0.2">
      <c r="B108" s="7"/>
      <c r="C108" s="31"/>
      <c r="D108" s="7"/>
      <c r="E108" s="31"/>
    </row>
    <row r="109" spans="2:5" x14ac:dyDescent="0.2">
      <c r="B109" s="7"/>
      <c r="C109" s="31"/>
      <c r="D109" s="7"/>
      <c r="E109" s="31"/>
    </row>
    <row r="110" spans="2:5" x14ac:dyDescent="0.2">
      <c r="B110" s="7"/>
      <c r="C110" s="31"/>
      <c r="D110" s="7"/>
      <c r="E110" s="31"/>
    </row>
    <row r="111" spans="2:5" x14ac:dyDescent="0.2">
      <c r="B111" s="7"/>
      <c r="C111" s="31"/>
      <c r="D111" s="7"/>
      <c r="E111" s="31"/>
    </row>
    <row r="112" spans="2:5" x14ac:dyDescent="0.2">
      <c r="B112" s="7"/>
      <c r="C112" s="31"/>
      <c r="D112" s="7"/>
      <c r="E112" s="31"/>
    </row>
    <row r="113" spans="2:5" x14ac:dyDescent="0.2">
      <c r="B113" s="7"/>
      <c r="C113" s="31"/>
      <c r="D113" s="7"/>
      <c r="E113" s="31"/>
    </row>
    <row r="114" spans="2:5" x14ac:dyDescent="0.2">
      <c r="B114" s="7"/>
      <c r="C114" s="31"/>
      <c r="D114" s="7"/>
      <c r="E114" s="31"/>
    </row>
    <row r="115" spans="2:5" x14ac:dyDescent="0.2">
      <c r="B115" s="7"/>
      <c r="C115" s="31"/>
      <c r="D115" s="7"/>
      <c r="E115" s="31"/>
    </row>
    <row r="116" spans="2:5" x14ac:dyDescent="0.2">
      <c r="B116" s="7"/>
      <c r="C116" s="31"/>
      <c r="D116" s="7"/>
      <c r="E116" s="31"/>
    </row>
    <row r="117" spans="2:5" x14ac:dyDescent="0.2">
      <c r="B117" s="7"/>
      <c r="C117" s="31"/>
      <c r="D117" s="7"/>
      <c r="E117" s="31"/>
    </row>
    <row r="118" spans="2:5" x14ac:dyDescent="0.2">
      <c r="B118" s="7"/>
      <c r="C118" s="31"/>
      <c r="D118" s="7"/>
      <c r="E118" s="31"/>
    </row>
    <row r="119" spans="2:5" x14ac:dyDescent="0.2">
      <c r="B119" s="7"/>
      <c r="C119" s="31"/>
      <c r="D119" s="7"/>
      <c r="E119" s="31"/>
    </row>
    <row r="120" spans="2:5" x14ac:dyDescent="0.2">
      <c r="B120" s="7"/>
      <c r="C120" s="31"/>
      <c r="D120" s="7"/>
      <c r="E120" s="31"/>
    </row>
    <row r="121" spans="2:5" x14ac:dyDescent="0.2">
      <c r="B121" s="7"/>
      <c r="C121" s="31"/>
      <c r="D121" s="7"/>
      <c r="E121" s="31"/>
    </row>
    <row r="122" spans="2:5" x14ac:dyDescent="0.2">
      <c r="B122" s="7"/>
      <c r="C122" s="31"/>
      <c r="D122" s="7"/>
      <c r="E122" s="31"/>
    </row>
    <row r="123" spans="2:5" x14ac:dyDescent="0.2">
      <c r="B123" s="7"/>
      <c r="C123" s="31"/>
      <c r="D123" s="7"/>
      <c r="E123" s="31"/>
    </row>
    <row r="124" spans="2:5" x14ac:dyDescent="0.2">
      <c r="B124" s="7"/>
      <c r="C124" s="31"/>
      <c r="D124" s="7"/>
      <c r="E124" s="31"/>
    </row>
    <row r="125" spans="2:5" x14ac:dyDescent="0.2">
      <c r="B125" s="7"/>
      <c r="C125" s="31"/>
      <c r="D125" s="7"/>
      <c r="E125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17EF8-3281-4E75-B30B-80A0D291E16C}">
  <dimension ref="A1:H180"/>
  <sheetViews>
    <sheetView workbookViewId="0">
      <selection activeCell="C14" sqref="C14"/>
    </sheetView>
  </sheetViews>
  <sheetFormatPr defaultRowHeight="12.75" x14ac:dyDescent="0.2"/>
  <cols>
    <col min="1" max="1" width="53.140625" customWidth="1"/>
    <col min="2" max="2" width="17.5703125" customWidth="1"/>
    <col min="3" max="3" width="17.5703125" style="19" customWidth="1"/>
    <col min="4" max="4" width="17.5703125" customWidth="1"/>
    <col min="5" max="6" width="17.5703125" style="19" customWidth="1"/>
    <col min="7" max="7" width="17.5703125" customWidth="1"/>
  </cols>
  <sheetData>
    <row r="1" spans="1:8" ht="18" x14ac:dyDescent="0.25">
      <c r="A1" s="40" t="s">
        <v>0</v>
      </c>
    </row>
    <row r="2" spans="1:8" ht="18" x14ac:dyDescent="0.25">
      <c r="A2" s="40" t="s">
        <v>182</v>
      </c>
    </row>
    <row r="4" spans="1:8" x14ac:dyDescent="0.2">
      <c r="A4" s="2" t="s">
        <v>178</v>
      </c>
      <c r="D4" s="18" t="s">
        <v>157</v>
      </c>
    </row>
    <row r="5" spans="1:8" x14ac:dyDescent="0.2">
      <c r="D5" s="17">
        <v>44635</v>
      </c>
      <c r="F5" s="34" t="s">
        <v>168</v>
      </c>
    </row>
    <row r="6" spans="1:8" x14ac:dyDescent="0.2">
      <c r="B6" s="10">
        <v>2021</v>
      </c>
      <c r="C6" s="20" t="s">
        <v>62</v>
      </c>
      <c r="D6" s="10">
        <v>2022</v>
      </c>
      <c r="E6" s="20" t="s">
        <v>61</v>
      </c>
      <c r="F6" s="20" t="s">
        <v>61</v>
      </c>
      <c r="G6" s="20" t="s">
        <v>69</v>
      </c>
    </row>
    <row r="7" spans="1:8" x14ac:dyDescent="0.2">
      <c r="G7" s="19"/>
    </row>
    <row r="8" spans="1:8" x14ac:dyDescent="0.2">
      <c r="A8" s="4" t="s">
        <v>31</v>
      </c>
      <c r="G8" s="19"/>
    </row>
    <row r="9" spans="1:8" x14ac:dyDescent="0.2">
      <c r="A9" s="3" t="s">
        <v>185</v>
      </c>
      <c r="B9" s="1">
        <v>4302.67</v>
      </c>
      <c r="C9" s="21">
        <v>0</v>
      </c>
      <c r="D9" s="1">
        <v>15692.51</v>
      </c>
      <c r="E9" s="21">
        <v>0</v>
      </c>
      <c r="F9" s="21">
        <v>15692.51</v>
      </c>
      <c r="G9" s="21">
        <v>0</v>
      </c>
      <c r="H9" s="1"/>
    </row>
    <row r="10" spans="1:8" x14ac:dyDescent="0.2">
      <c r="A10" s="3" t="s">
        <v>186</v>
      </c>
      <c r="B10" s="1">
        <v>0</v>
      </c>
      <c r="C10" s="21">
        <v>0</v>
      </c>
      <c r="D10" s="1">
        <v>0</v>
      </c>
      <c r="E10" s="21">
        <v>79250</v>
      </c>
      <c r="F10" s="21">
        <v>77900</v>
      </c>
      <c r="G10" s="21">
        <v>80000</v>
      </c>
      <c r="H10" s="1"/>
    </row>
    <row r="11" spans="1:8" x14ac:dyDescent="0.2">
      <c r="A11" s="3" t="s">
        <v>170</v>
      </c>
      <c r="B11" s="1">
        <v>0</v>
      </c>
      <c r="C11" s="21">
        <v>0</v>
      </c>
      <c r="D11" s="1">
        <v>0</v>
      </c>
      <c r="E11" s="21">
        <v>0</v>
      </c>
      <c r="F11" s="21">
        <v>8920</v>
      </c>
      <c r="G11" s="21">
        <v>10000</v>
      </c>
      <c r="H11" s="1"/>
    </row>
    <row r="12" spans="1:8" x14ac:dyDescent="0.2">
      <c r="A12" s="3" t="s">
        <v>190</v>
      </c>
      <c r="B12" s="1">
        <v>0</v>
      </c>
      <c r="C12" s="21">
        <v>350</v>
      </c>
      <c r="D12" s="1">
        <v>0</v>
      </c>
      <c r="E12" s="21">
        <v>350</v>
      </c>
      <c r="F12" s="21">
        <v>6000</v>
      </c>
      <c r="G12" s="21">
        <v>6000</v>
      </c>
      <c r="H12" s="1"/>
    </row>
    <row r="13" spans="1:8" x14ac:dyDescent="0.2">
      <c r="A13" s="3" t="s">
        <v>118</v>
      </c>
      <c r="B13" s="1">
        <v>1516.66</v>
      </c>
      <c r="C13" s="21">
        <v>0</v>
      </c>
      <c r="D13" s="1">
        <v>0</v>
      </c>
      <c r="E13" s="21">
        <v>0</v>
      </c>
      <c r="F13" s="21">
        <v>0</v>
      </c>
      <c r="G13" s="21">
        <v>0</v>
      </c>
      <c r="H13" s="1"/>
    </row>
    <row r="14" spans="1:8" x14ac:dyDescent="0.2">
      <c r="A14" t="s">
        <v>120</v>
      </c>
      <c r="B14" s="1">
        <v>0</v>
      </c>
      <c r="C14" s="21">
        <v>0</v>
      </c>
      <c r="D14" s="1">
        <v>916.66</v>
      </c>
      <c r="E14" s="21">
        <v>2500</v>
      </c>
      <c r="F14" s="21">
        <v>5800</v>
      </c>
      <c r="G14" s="21">
        <v>5000</v>
      </c>
      <c r="H14" s="1"/>
    </row>
    <row r="15" spans="1:8" x14ac:dyDescent="0.2">
      <c r="A15" t="s">
        <v>32</v>
      </c>
      <c r="B15" s="1">
        <v>1829.15</v>
      </c>
      <c r="C15" s="21">
        <v>0</v>
      </c>
      <c r="D15" s="1">
        <v>1000.01</v>
      </c>
      <c r="E15" s="21">
        <v>0</v>
      </c>
      <c r="F15" s="21">
        <v>0</v>
      </c>
      <c r="G15" s="21">
        <v>0</v>
      </c>
      <c r="H15" s="1"/>
    </row>
    <row r="16" spans="1:8" x14ac:dyDescent="0.2">
      <c r="A16" t="s">
        <v>33</v>
      </c>
      <c r="B16" s="1">
        <v>3480.21</v>
      </c>
      <c r="C16" s="21">
        <v>0</v>
      </c>
      <c r="D16" s="1">
        <v>1712.5</v>
      </c>
      <c r="E16" s="21">
        <v>0</v>
      </c>
      <c r="F16" s="21">
        <v>0</v>
      </c>
      <c r="G16" s="21">
        <v>0</v>
      </c>
      <c r="H16" s="1"/>
    </row>
    <row r="17" spans="1:8" x14ac:dyDescent="0.2">
      <c r="A17" t="s">
        <v>34</v>
      </c>
      <c r="B17" s="1">
        <v>83.34</v>
      </c>
      <c r="C17" s="21">
        <v>0</v>
      </c>
      <c r="D17" s="1">
        <v>0</v>
      </c>
      <c r="E17" s="21">
        <v>200</v>
      </c>
      <c r="F17" s="21">
        <v>200</v>
      </c>
      <c r="G17" s="21">
        <v>200</v>
      </c>
      <c r="H17" s="1"/>
    </row>
    <row r="18" spans="1:8" x14ac:dyDescent="0.2">
      <c r="A18" t="s">
        <v>193</v>
      </c>
      <c r="B18" s="1">
        <v>0</v>
      </c>
      <c r="C18" s="21">
        <v>0</v>
      </c>
      <c r="D18" s="1">
        <v>0</v>
      </c>
      <c r="E18" s="21">
        <v>8500</v>
      </c>
      <c r="F18" s="21">
        <v>10000</v>
      </c>
      <c r="G18" s="21">
        <v>10000</v>
      </c>
      <c r="H18" s="1"/>
    </row>
    <row r="19" spans="1:8" x14ac:dyDescent="0.2">
      <c r="A19" t="s">
        <v>35</v>
      </c>
      <c r="B19" s="1">
        <v>25396.62</v>
      </c>
      <c r="C19" s="21">
        <v>16560</v>
      </c>
      <c r="D19" s="1">
        <v>0</v>
      </c>
      <c r="E19" s="21">
        <v>16000</v>
      </c>
      <c r="F19" s="21">
        <v>16000</v>
      </c>
      <c r="G19" s="21">
        <v>16000</v>
      </c>
      <c r="H19" s="1"/>
    </row>
    <row r="20" spans="1:8" x14ac:dyDescent="0.2">
      <c r="A20" t="s">
        <v>36</v>
      </c>
      <c r="B20" s="1">
        <v>2183.29</v>
      </c>
      <c r="C20" s="21">
        <v>1000</v>
      </c>
      <c r="D20" s="1">
        <v>1466.63</v>
      </c>
      <c r="E20" s="21">
        <v>1000</v>
      </c>
      <c r="F20" s="21">
        <v>1000</v>
      </c>
      <c r="G20" s="21">
        <v>1000</v>
      </c>
      <c r="H20" s="1"/>
    </row>
    <row r="21" spans="1:8" x14ac:dyDescent="0.2">
      <c r="A21" t="s">
        <v>38</v>
      </c>
      <c r="B21" s="1">
        <v>0</v>
      </c>
      <c r="C21" s="21">
        <v>0</v>
      </c>
      <c r="D21" s="1">
        <v>0</v>
      </c>
      <c r="E21" s="21">
        <v>1550</v>
      </c>
      <c r="F21" s="21">
        <v>1550</v>
      </c>
      <c r="G21" s="21">
        <v>1550</v>
      </c>
      <c r="H21" s="1"/>
    </row>
    <row r="22" spans="1:8" x14ac:dyDescent="0.2">
      <c r="A22" s="3" t="s">
        <v>119</v>
      </c>
      <c r="B22" s="1">
        <v>0</v>
      </c>
      <c r="C22" s="21">
        <v>200</v>
      </c>
      <c r="D22" s="1">
        <v>5</v>
      </c>
      <c r="E22" s="21">
        <v>0</v>
      </c>
      <c r="F22" s="21">
        <v>0</v>
      </c>
      <c r="G22" s="21">
        <v>0</v>
      </c>
      <c r="H22" s="1"/>
    </row>
    <row r="23" spans="1:8" x14ac:dyDescent="0.2">
      <c r="A23" t="s">
        <v>39</v>
      </c>
      <c r="B23" s="1">
        <v>0</v>
      </c>
      <c r="C23" s="21">
        <v>0</v>
      </c>
      <c r="D23" s="1">
        <v>1387.48</v>
      </c>
      <c r="E23" s="21">
        <v>0</v>
      </c>
      <c r="F23" s="21">
        <v>0</v>
      </c>
      <c r="G23" s="21">
        <v>0</v>
      </c>
      <c r="H23" s="1"/>
    </row>
    <row r="24" spans="1:8" x14ac:dyDescent="0.2">
      <c r="B24" s="12">
        <f t="shared" ref="B24:G24" si="0">SUM(B9:B23)</f>
        <v>38791.939999999995</v>
      </c>
      <c r="C24" s="22">
        <f t="shared" si="0"/>
        <v>18110</v>
      </c>
      <c r="D24" s="12">
        <f t="shared" si="0"/>
        <v>22180.79</v>
      </c>
      <c r="E24" s="22">
        <f t="shared" si="0"/>
        <v>109350</v>
      </c>
      <c r="F24" s="22">
        <f t="shared" si="0"/>
        <v>143062.51</v>
      </c>
      <c r="G24" s="22">
        <f t="shared" si="0"/>
        <v>129750</v>
      </c>
      <c r="H24" s="1"/>
    </row>
    <row r="25" spans="1:8" x14ac:dyDescent="0.2">
      <c r="B25" s="1"/>
      <c r="C25" s="21"/>
      <c r="D25" s="1"/>
      <c r="E25" s="21"/>
      <c r="F25" s="21"/>
      <c r="G25" s="21"/>
      <c r="H25" s="1"/>
    </row>
    <row r="26" spans="1:8" x14ac:dyDescent="0.2">
      <c r="A26" s="4" t="s">
        <v>64</v>
      </c>
      <c r="B26" s="1"/>
      <c r="C26" s="21"/>
      <c r="D26" s="1"/>
      <c r="E26" s="21"/>
      <c r="F26" s="21"/>
      <c r="G26" s="21"/>
      <c r="H26" s="1"/>
    </row>
    <row r="27" spans="1:8" x14ac:dyDescent="0.2">
      <c r="A27" s="3" t="s">
        <v>187</v>
      </c>
      <c r="B27" s="1">
        <v>1200</v>
      </c>
      <c r="C27" s="21">
        <v>0</v>
      </c>
      <c r="D27" s="1">
        <v>18332.7</v>
      </c>
      <c r="E27" s="21">
        <v>0</v>
      </c>
      <c r="F27" s="21">
        <v>18332.7</v>
      </c>
      <c r="G27" s="21">
        <v>0</v>
      </c>
      <c r="H27" s="1"/>
    </row>
    <row r="28" spans="1:8" x14ac:dyDescent="0.2">
      <c r="A28" s="3" t="s">
        <v>188</v>
      </c>
      <c r="B28" s="1">
        <v>0</v>
      </c>
      <c r="C28" s="21">
        <v>0</v>
      </c>
      <c r="D28" s="1">
        <v>0</v>
      </c>
      <c r="E28" s="21">
        <v>77200</v>
      </c>
      <c r="F28" s="21">
        <v>78700</v>
      </c>
      <c r="G28" s="21">
        <v>80000</v>
      </c>
      <c r="H28" s="1"/>
    </row>
    <row r="29" spans="1:8" x14ac:dyDescent="0.2">
      <c r="A29" s="3" t="s">
        <v>170</v>
      </c>
      <c r="B29" s="1">
        <v>0</v>
      </c>
      <c r="C29" s="21">
        <v>0</v>
      </c>
      <c r="D29" s="1">
        <v>0</v>
      </c>
      <c r="E29" s="21">
        <v>0</v>
      </c>
      <c r="F29" s="21">
        <v>8738</v>
      </c>
      <c r="G29" s="21">
        <v>10000</v>
      </c>
      <c r="H29" s="1"/>
    </row>
    <row r="30" spans="1:8" x14ac:dyDescent="0.2">
      <c r="A30" s="3" t="s">
        <v>124</v>
      </c>
      <c r="B30" s="1">
        <v>40</v>
      </c>
      <c r="C30" s="21">
        <v>0</v>
      </c>
      <c r="D30" s="1">
        <v>0</v>
      </c>
      <c r="E30" s="21">
        <v>0</v>
      </c>
      <c r="F30" s="21">
        <v>0</v>
      </c>
      <c r="G30" s="21">
        <v>0</v>
      </c>
      <c r="H30" s="1"/>
    </row>
    <row r="31" spans="1:8" x14ac:dyDescent="0.2">
      <c r="A31" s="3" t="s">
        <v>189</v>
      </c>
      <c r="B31" s="1">
        <v>0</v>
      </c>
      <c r="C31" s="21">
        <v>0</v>
      </c>
      <c r="D31" s="1">
        <v>0</v>
      </c>
      <c r="E31" s="21">
        <v>2500</v>
      </c>
      <c r="F31" s="21">
        <v>5600</v>
      </c>
      <c r="G31" s="21">
        <v>5000</v>
      </c>
      <c r="H31" s="1"/>
    </row>
    <row r="32" spans="1:8" x14ac:dyDescent="0.2">
      <c r="A32" t="s">
        <v>192</v>
      </c>
      <c r="B32" s="1">
        <v>23275.52</v>
      </c>
      <c r="C32" s="21">
        <v>13215</v>
      </c>
      <c r="D32" s="1">
        <v>886.84</v>
      </c>
      <c r="E32" s="21">
        <v>13000</v>
      </c>
      <c r="F32" s="21">
        <v>13000</v>
      </c>
      <c r="G32" s="21">
        <v>13000</v>
      </c>
      <c r="H32" s="1"/>
    </row>
    <row r="33" spans="1:8" x14ac:dyDescent="0.2">
      <c r="A33" t="s">
        <v>41</v>
      </c>
      <c r="B33" s="1">
        <v>700</v>
      </c>
      <c r="C33" s="21">
        <v>1000</v>
      </c>
      <c r="D33" s="1">
        <v>500</v>
      </c>
      <c r="E33" s="21">
        <v>1000</v>
      </c>
      <c r="F33" s="21">
        <v>1000</v>
      </c>
      <c r="G33" s="21">
        <v>1000</v>
      </c>
      <c r="H33" s="1"/>
    </row>
    <row r="34" spans="1:8" x14ac:dyDescent="0.2">
      <c r="A34" t="s">
        <v>42</v>
      </c>
      <c r="B34" s="1">
        <v>24</v>
      </c>
      <c r="C34" s="21">
        <v>0</v>
      </c>
      <c r="D34" s="1">
        <v>0</v>
      </c>
      <c r="E34" s="21">
        <v>500</v>
      </c>
      <c r="F34" s="21">
        <v>500</v>
      </c>
      <c r="G34" s="21">
        <v>500</v>
      </c>
      <c r="H34" s="1"/>
    </row>
    <row r="35" spans="1:8" x14ac:dyDescent="0.2">
      <c r="A35" t="s">
        <v>121</v>
      </c>
      <c r="B35" s="1">
        <v>0</v>
      </c>
      <c r="C35" s="21">
        <v>0</v>
      </c>
      <c r="D35" s="1">
        <v>0</v>
      </c>
      <c r="E35" s="21">
        <v>1550</v>
      </c>
      <c r="F35" s="21">
        <v>1550</v>
      </c>
      <c r="G35" s="21">
        <v>1550</v>
      </c>
      <c r="H35" s="1"/>
    </row>
    <row r="36" spans="1:8" x14ac:dyDescent="0.2">
      <c r="A36" t="s">
        <v>191</v>
      </c>
      <c r="B36" s="1">
        <v>0</v>
      </c>
      <c r="C36" s="21">
        <v>350</v>
      </c>
      <c r="D36" s="1">
        <v>1643</v>
      </c>
      <c r="E36" s="21">
        <v>350</v>
      </c>
      <c r="F36" s="21">
        <v>6000</v>
      </c>
      <c r="G36" s="21">
        <v>6000</v>
      </c>
      <c r="H36" s="1"/>
    </row>
    <row r="37" spans="1:8" x14ac:dyDescent="0.2">
      <c r="A37" t="s">
        <v>43</v>
      </c>
      <c r="B37" s="1">
        <v>0</v>
      </c>
      <c r="C37" s="21">
        <v>2000</v>
      </c>
      <c r="D37" s="1">
        <v>0</v>
      </c>
      <c r="E37" s="21">
        <v>1000</v>
      </c>
      <c r="F37" s="21">
        <v>1000</v>
      </c>
      <c r="G37" s="21">
        <v>1000</v>
      </c>
      <c r="H37" s="1"/>
    </row>
    <row r="38" spans="1:8" x14ac:dyDescent="0.2">
      <c r="A38" t="s">
        <v>44</v>
      </c>
      <c r="B38" s="1">
        <v>1516.37</v>
      </c>
      <c r="C38" s="21">
        <v>800</v>
      </c>
      <c r="D38" s="1">
        <v>1995</v>
      </c>
      <c r="E38" s="21">
        <v>1000</v>
      </c>
      <c r="F38" s="21">
        <v>1000</v>
      </c>
      <c r="G38" s="21">
        <v>1000</v>
      </c>
      <c r="H38" s="1"/>
    </row>
    <row r="39" spans="1:8" x14ac:dyDescent="0.2">
      <c r="A39" t="s">
        <v>194</v>
      </c>
      <c r="B39" s="1">
        <v>0</v>
      </c>
      <c r="C39" s="21">
        <v>0</v>
      </c>
      <c r="D39" s="1">
        <v>0</v>
      </c>
      <c r="E39" s="21">
        <v>8500</v>
      </c>
      <c r="F39" s="21">
        <v>12000</v>
      </c>
      <c r="G39" s="21">
        <v>12000</v>
      </c>
      <c r="H39" s="1"/>
    </row>
    <row r="40" spans="1:8" x14ac:dyDescent="0.2">
      <c r="A40" s="3" t="s">
        <v>122</v>
      </c>
      <c r="B40" s="15">
        <v>9.1300000000000008</v>
      </c>
      <c r="C40" s="21">
        <v>0</v>
      </c>
      <c r="D40" s="1">
        <v>0</v>
      </c>
      <c r="E40" s="21">
        <v>0</v>
      </c>
      <c r="F40" s="21">
        <v>0</v>
      </c>
      <c r="G40" s="21">
        <v>0</v>
      </c>
      <c r="H40" s="1"/>
    </row>
    <row r="41" spans="1:8" x14ac:dyDescent="0.2">
      <c r="A41" s="3" t="s">
        <v>123</v>
      </c>
      <c r="B41" s="1">
        <v>80</v>
      </c>
      <c r="C41" s="21">
        <v>0</v>
      </c>
      <c r="D41" s="1">
        <v>0</v>
      </c>
      <c r="E41" s="21">
        <v>200</v>
      </c>
      <c r="F41" s="21">
        <v>200</v>
      </c>
      <c r="G41" s="21">
        <v>200</v>
      </c>
      <c r="H41" s="1"/>
    </row>
    <row r="42" spans="1:8" x14ac:dyDescent="0.2">
      <c r="B42" s="12">
        <f t="shared" ref="B42:G42" si="1">SUM(B27:B41)</f>
        <v>26845.02</v>
      </c>
      <c r="C42" s="22">
        <f t="shared" si="1"/>
        <v>17365</v>
      </c>
      <c r="D42" s="12">
        <f t="shared" si="1"/>
        <v>23357.54</v>
      </c>
      <c r="E42" s="22">
        <f t="shared" si="1"/>
        <v>106800</v>
      </c>
      <c r="F42" s="22">
        <f t="shared" si="1"/>
        <v>147620.70000000001</v>
      </c>
      <c r="G42" s="22">
        <f t="shared" si="1"/>
        <v>131250</v>
      </c>
      <c r="H42" s="1"/>
    </row>
    <row r="43" spans="1:8" x14ac:dyDescent="0.2">
      <c r="B43" s="1"/>
      <c r="C43" s="21"/>
      <c r="D43" s="1"/>
      <c r="E43" s="21"/>
      <c r="F43" s="21"/>
      <c r="G43" s="21"/>
      <c r="H43" s="1"/>
    </row>
    <row r="44" spans="1:8" x14ac:dyDescent="0.2">
      <c r="A44" s="4" t="s">
        <v>8</v>
      </c>
      <c r="B44" s="12">
        <f t="shared" ref="B44:G44" si="2">SUM(B24-B42)</f>
        <v>11946.919999999995</v>
      </c>
      <c r="C44" s="22">
        <f t="shared" si="2"/>
        <v>745</v>
      </c>
      <c r="D44" s="12">
        <f t="shared" si="2"/>
        <v>-1176.75</v>
      </c>
      <c r="E44" s="22">
        <f t="shared" si="2"/>
        <v>2550</v>
      </c>
      <c r="F44" s="22">
        <f t="shared" si="2"/>
        <v>-4558.1900000000023</v>
      </c>
      <c r="G44" s="22">
        <f t="shared" si="2"/>
        <v>-1500</v>
      </c>
      <c r="H44" s="1"/>
    </row>
    <row r="45" spans="1:8" x14ac:dyDescent="0.2">
      <c r="B45" s="1"/>
      <c r="C45" s="21"/>
      <c r="D45" s="1"/>
      <c r="E45" s="21"/>
      <c r="F45" s="21"/>
      <c r="G45" s="21"/>
      <c r="H45" s="1"/>
    </row>
    <row r="46" spans="1:8" x14ac:dyDescent="0.2">
      <c r="B46" s="1"/>
      <c r="C46" s="21"/>
      <c r="D46" s="1"/>
      <c r="E46" s="21"/>
      <c r="F46" s="21"/>
      <c r="G46" s="21"/>
      <c r="H46" s="1"/>
    </row>
    <row r="47" spans="1:8" x14ac:dyDescent="0.2">
      <c r="A47" s="4" t="s">
        <v>5</v>
      </c>
      <c r="B47" s="1"/>
      <c r="C47" s="21"/>
      <c r="D47" s="1"/>
      <c r="E47" s="21"/>
      <c r="F47" s="21"/>
      <c r="G47" s="21"/>
      <c r="H47" s="1"/>
    </row>
    <row r="48" spans="1:8" x14ac:dyDescent="0.2">
      <c r="A48" t="s">
        <v>45</v>
      </c>
      <c r="B48" s="1">
        <v>20</v>
      </c>
      <c r="C48" s="21">
        <v>0</v>
      </c>
      <c r="D48" s="1">
        <v>7</v>
      </c>
      <c r="E48" s="21">
        <v>0</v>
      </c>
      <c r="F48" s="21">
        <v>0</v>
      </c>
      <c r="G48" s="21">
        <v>0</v>
      </c>
      <c r="H48" s="1"/>
    </row>
    <row r="49" spans="1:8" x14ac:dyDescent="0.2">
      <c r="A49" s="3" t="s">
        <v>125</v>
      </c>
      <c r="B49" s="1">
        <v>-202.5</v>
      </c>
      <c r="C49" s="21">
        <v>0</v>
      </c>
      <c r="D49" s="1">
        <v>0</v>
      </c>
      <c r="E49" s="21">
        <v>0</v>
      </c>
      <c r="F49" s="21">
        <v>0</v>
      </c>
      <c r="G49" s="21">
        <v>0</v>
      </c>
      <c r="H49" s="1"/>
    </row>
    <row r="50" spans="1:8" x14ac:dyDescent="0.2">
      <c r="A50" s="3" t="s">
        <v>126</v>
      </c>
      <c r="B50" s="1">
        <v>35</v>
      </c>
      <c r="C50" s="21">
        <v>0</v>
      </c>
      <c r="D50" s="1">
        <v>0</v>
      </c>
      <c r="E50" s="21">
        <v>0</v>
      </c>
      <c r="F50" s="21">
        <v>0</v>
      </c>
      <c r="G50" s="21">
        <v>0</v>
      </c>
      <c r="H50" s="1"/>
    </row>
    <row r="51" spans="1:8" x14ac:dyDescent="0.2">
      <c r="B51" s="12">
        <f>SUM(B48:B50)</f>
        <v>-147.5</v>
      </c>
      <c r="C51" s="22">
        <f t="shared" ref="C51:G51" si="3">SUM(C48:C50)</f>
        <v>0</v>
      </c>
      <c r="D51" s="12">
        <f t="shared" si="3"/>
        <v>7</v>
      </c>
      <c r="E51" s="22">
        <f t="shared" si="3"/>
        <v>0</v>
      </c>
      <c r="F51" s="22">
        <f t="shared" ref="F51" si="4">SUM(F48:F50)</f>
        <v>0</v>
      </c>
      <c r="G51" s="22">
        <f t="shared" si="3"/>
        <v>0</v>
      </c>
      <c r="H51" s="1"/>
    </row>
    <row r="52" spans="1:8" x14ac:dyDescent="0.2">
      <c r="B52" s="1"/>
      <c r="C52" s="21"/>
      <c r="D52" s="1"/>
      <c r="E52" s="21"/>
      <c r="F52" s="21"/>
      <c r="G52" s="21"/>
      <c r="H52" s="1"/>
    </row>
    <row r="53" spans="1:8" x14ac:dyDescent="0.2">
      <c r="A53" s="4" t="s">
        <v>66</v>
      </c>
      <c r="B53" s="1"/>
      <c r="C53" s="21"/>
      <c r="D53" s="1"/>
      <c r="E53" s="21"/>
      <c r="F53" s="21"/>
      <c r="G53" s="21"/>
      <c r="H53" s="1"/>
    </row>
    <row r="54" spans="1:8" x14ac:dyDescent="0.2">
      <c r="A54" s="3" t="s">
        <v>14</v>
      </c>
      <c r="B54" s="1">
        <v>104</v>
      </c>
      <c r="C54" s="21">
        <v>0</v>
      </c>
      <c r="D54" s="1">
        <v>0</v>
      </c>
      <c r="E54" s="21">
        <v>0</v>
      </c>
      <c r="F54" s="21">
        <v>0</v>
      </c>
      <c r="G54" s="21">
        <v>0</v>
      </c>
      <c r="H54" s="1"/>
    </row>
    <row r="55" spans="1:8" x14ac:dyDescent="0.2">
      <c r="B55" s="12">
        <f>B54</f>
        <v>104</v>
      </c>
      <c r="C55" s="22">
        <v>0</v>
      </c>
      <c r="D55" s="12">
        <v>0</v>
      </c>
      <c r="E55" s="22">
        <v>0</v>
      </c>
      <c r="F55" s="22">
        <v>0</v>
      </c>
      <c r="G55" s="22">
        <v>0</v>
      </c>
      <c r="H55" s="1"/>
    </row>
    <row r="56" spans="1:8" x14ac:dyDescent="0.2">
      <c r="B56" s="1"/>
      <c r="C56" s="21"/>
      <c r="D56" s="1"/>
      <c r="E56" s="21"/>
      <c r="F56" s="21"/>
      <c r="G56" s="21"/>
      <c r="H56" s="1"/>
    </row>
    <row r="57" spans="1:8" x14ac:dyDescent="0.2">
      <c r="B57" s="1"/>
      <c r="C57" s="21"/>
      <c r="D57" s="1"/>
      <c r="E57" s="21"/>
      <c r="F57" s="21"/>
      <c r="G57" s="21"/>
      <c r="H57" s="1"/>
    </row>
    <row r="58" spans="1:8" ht="13.5" thickBot="1" x14ac:dyDescent="0.25">
      <c r="A58" s="4" t="s">
        <v>70</v>
      </c>
      <c r="B58" s="14">
        <f>B44+B51-B55</f>
        <v>11695.419999999995</v>
      </c>
      <c r="C58" s="24">
        <f t="shared" ref="C58:G58" si="5">C44+C51-C55</f>
        <v>745</v>
      </c>
      <c r="D58" s="14">
        <f t="shared" si="5"/>
        <v>-1169.75</v>
      </c>
      <c r="E58" s="24">
        <f t="shared" si="5"/>
        <v>2550</v>
      </c>
      <c r="F58" s="24">
        <f t="shared" si="5"/>
        <v>-4558.1900000000023</v>
      </c>
      <c r="G58" s="24">
        <f t="shared" si="5"/>
        <v>-1500</v>
      </c>
      <c r="H58" s="1"/>
    </row>
    <row r="59" spans="1:8" ht="13.5" thickTop="1" x14ac:dyDescent="0.2">
      <c r="B59" s="1"/>
      <c r="C59" s="21"/>
      <c r="D59" s="1"/>
      <c r="E59" s="21"/>
      <c r="F59" s="21"/>
      <c r="G59" s="1"/>
    </row>
    <row r="60" spans="1:8" x14ac:dyDescent="0.2">
      <c r="B60" s="1"/>
      <c r="C60" s="21"/>
      <c r="D60" s="1"/>
      <c r="E60" s="21"/>
      <c r="F60" s="21"/>
      <c r="G60" s="1"/>
    </row>
    <row r="61" spans="1:8" x14ac:dyDescent="0.2">
      <c r="B61" s="1"/>
      <c r="C61" s="21"/>
      <c r="D61" s="1"/>
      <c r="E61" s="21"/>
      <c r="F61" s="21"/>
      <c r="G61" s="1"/>
    </row>
    <row r="62" spans="1:8" x14ac:dyDescent="0.2">
      <c r="B62" s="1"/>
      <c r="C62" s="21"/>
      <c r="D62" s="1"/>
      <c r="E62" s="21"/>
      <c r="F62" s="21"/>
      <c r="G62" s="1"/>
    </row>
    <row r="63" spans="1:8" x14ac:dyDescent="0.2">
      <c r="B63" s="1"/>
      <c r="C63" s="21"/>
      <c r="D63" s="1"/>
      <c r="E63" s="21"/>
      <c r="F63" s="21"/>
      <c r="G63" s="1"/>
    </row>
    <row r="64" spans="1:8" x14ac:dyDescent="0.2">
      <c r="B64" s="1"/>
      <c r="C64" s="21"/>
      <c r="D64" s="1"/>
      <c r="E64" s="21"/>
      <c r="F64" s="21"/>
      <c r="G64" s="1"/>
    </row>
    <row r="65" spans="2:7" x14ac:dyDescent="0.2">
      <c r="B65" s="1"/>
      <c r="C65" s="21"/>
      <c r="D65" s="1"/>
      <c r="E65" s="21"/>
      <c r="F65" s="21"/>
      <c r="G65" s="1"/>
    </row>
    <row r="66" spans="2:7" x14ac:dyDescent="0.2">
      <c r="B66" s="1"/>
      <c r="C66" s="21"/>
      <c r="D66" s="1"/>
      <c r="E66" s="21"/>
      <c r="F66" s="21"/>
      <c r="G66" s="1"/>
    </row>
    <row r="67" spans="2:7" x14ac:dyDescent="0.2">
      <c r="B67" s="1"/>
      <c r="C67" s="21"/>
      <c r="D67" s="1"/>
      <c r="E67" s="21"/>
      <c r="F67" s="21"/>
      <c r="G67" s="1"/>
    </row>
    <row r="68" spans="2:7" x14ac:dyDescent="0.2">
      <c r="B68" s="1"/>
      <c r="C68" s="21"/>
      <c r="D68" s="1"/>
      <c r="E68" s="21"/>
      <c r="F68" s="21"/>
      <c r="G68" s="1"/>
    </row>
    <row r="69" spans="2:7" x14ac:dyDescent="0.2">
      <c r="B69" s="1"/>
      <c r="C69" s="21"/>
      <c r="D69" s="1"/>
      <c r="E69" s="21"/>
      <c r="F69" s="21"/>
      <c r="G69" s="1"/>
    </row>
    <row r="70" spans="2:7" x14ac:dyDescent="0.2">
      <c r="B70" s="1"/>
      <c r="C70" s="21"/>
      <c r="D70" s="1"/>
      <c r="E70" s="21"/>
      <c r="F70" s="21"/>
      <c r="G70" s="1"/>
    </row>
    <row r="71" spans="2:7" x14ac:dyDescent="0.2">
      <c r="B71" s="1"/>
      <c r="C71" s="21"/>
      <c r="D71" s="1"/>
      <c r="E71" s="21"/>
      <c r="F71" s="21"/>
      <c r="G71" s="1"/>
    </row>
    <row r="72" spans="2:7" x14ac:dyDescent="0.2">
      <c r="B72" s="1"/>
      <c r="C72" s="21"/>
      <c r="D72" s="1"/>
      <c r="E72" s="21"/>
      <c r="F72" s="21"/>
      <c r="G72" s="1"/>
    </row>
    <row r="73" spans="2:7" x14ac:dyDescent="0.2">
      <c r="B73" s="1"/>
      <c r="C73" s="21"/>
      <c r="D73" s="1"/>
      <c r="E73" s="21"/>
      <c r="F73" s="21"/>
      <c r="G73" s="1"/>
    </row>
    <row r="74" spans="2:7" x14ac:dyDescent="0.2">
      <c r="B74" s="1"/>
      <c r="C74" s="21"/>
      <c r="D74" s="1"/>
      <c r="E74" s="21"/>
      <c r="F74" s="21"/>
      <c r="G74" s="1"/>
    </row>
    <row r="75" spans="2:7" x14ac:dyDescent="0.2">
      <c r="B75" s="1"/>
      <c r="C75" s="21"/>
      <c r="D75" s="1"/>
      <c r="E75" s="21"/>
      <c r="F75" s="21"/>
      <c r="G75" s="1"/>
    </row>
    <row r="76" spans="2:7" x14ac:dyDescent="0.2">
      <c r="B76" s="1"/>
      <c r="C76" s="21"/>
      <c r="D76" s="1"/>
      <c r="E76" s="21"/>
      <c r="F76" s="21"/>
      <c r="G76" s="1"/>
    </row>
    <row r="77" spans="2:7" x14ac:dyDescent="0.2">
      <c r="B77" s="1"/>
      <c r="C77" s="21"/>
      <c r="D77" s="1"/>
      <c r="E77" s="21"/>
      <c r="F77" s="21"/>
      <c r="G77" s="1"/>
    </row>
    <row r="78" spans="2:7" x14ac:dyDescent="0.2">
      <c r="B78" s="1"/>
      <c r="C78" s="21"/>
      <c r="D78" s="1"/>
      <c r="E78" s="21"/>
      <c r="F78" s="21"/>
      <c r="G78" s="1"/>
    </row>
    <row r="79" spans="2:7" x14ac:dyDescent="0.2">
      <c r="B79" s="1"/>
      <c r="C79" s="21"/>
      <c r="D79" s="1"/>
      <c r="E79" s="21"/>
      <c r="F79" s="21"/>
      <c r="G79" s="1"/>
    </row>
    <row r="80" spans="2:7" x14ac:dyDescent="0.2">
      <c r="B80" s="1"/>
      <c r="C80" s="21"/>
      <c r="D80" s="1"/>
      <c r="E80" s="21"/>
      <c r="F80" s="21"/>
      <c r="G80" s="1"/>
    </row>
    <row r="81" spans="2:7" x14ac:dyDescent="0.2">
      <c r="B81" s="1"/>
      <c r="C81" s="21"/>
      <c r="D81" s="1"/>
      <c r="E81" s="21"/>
      <c r="F81" s="21"/>
      <c r="G81" s="1"/>
    </row>
    <row r="82" spans="2:7" x14ac:dyDescent="0.2">
      <c r="B82" s="1"/>
      <c r="C82" s="21"/>
      <c r="D82" s="1"/>
      <c r="E82" s="21"/>
      <c r="F82" s="21"/>
      <c r="G82" s="1"/>
    </row>
    <row r="83" spans="2:7" x14ac:dyDescent="0.2">
      <c r="B83" s="1"/>
      <c r="C83" s="21"/>
      <c r="D83" s="1"/>
      <c r="E83" s="21"/>
      <c r="F83" s="21"/>
      <c r="G83" s="1"/>
    </row>
    <row r="84" spans="2:7" x14ac:dyDescent="0.2">
      <c r="B84" s="1"/>
      <c r="C84" s="21"/>
      <c r="D84" s="1"/>
      <c r="E84" s="21"/>
      <c r="F84" s="21"/>
      <c r="G84" s="1"/>
    </row>
    <row r="85" spans="2:7" x14ac:dyDescent="0.2">
      <c r="B85" s="1"/>
      <c r="C85" s="21"/>
      <c r="D85" s="1"/>
      <c r="E85" s="21"/>
      <c r="F85" s="21"/>
      <c r="G85" s="1"/>
    </row>
    <row r="86" spans="2:7" x14ac:dyDescent="0.2">
      <c r="B86" s="1"/>
      <c r="C86" s="21"/>
      <c r="D86" s="1"/>
      <c r="E86" s="21"/>
      <c r="F86" s="21"/>
      <c r="G86" s="1"/>
    </row>
    <row r="87" spans="2:7" x14ac:dyDescent="0.2">
      <c r="B87" s="1"/>
      <c r="C87" s="21"/>
      <c r="D87" s="1"/>
      <c r="E87" s="21"/>
      <c r="F87" s="21"/>
      <c r="G87" s="1"/>
    </row>
    <row r="88" spans="2:7" x14ac:dyDescent="0.2">
      <c r="B88" s="1"/>
      <c r="C88" s="21"/>
      <c r="D88" s="1"/>
      <c r="E88" s="21"/>
      <c r="F88" s="21"/>
      <c r="G88" s="1"/>
    </row>
    <row r="89" spans="2:7" x14ac:dyDescent="0.2">
      <c r="B89" s="1"/>
      <c r="C89" s="21"/>
      <c r="D89" s="1"/>
      <c r="E89" s="21"/>
      <c r="F89" s="21"/>
      <c r="G89" s="1"/>
    </row>
    <row r="90" spans="2:7" x14ac:dyDescent="0.2">
      <c r="B90" s="1"/>
      <c r="C90" s="21"/>
      <c r="D90" s="1"/>
      <c r="E90" s="21"/>
      <c r="F90" s="21"/>
      <c r="G90" s="1"/>
    </row>
    <row r="91" spans="2:7" x14ac:dyDescent="0.2">
      <c r="B91" s="1"/>
      <c r="C91" s="21"/>
      <c r="D91" s="1"/>
      <c r="E91" s="21"/>
      <c r="F91" s="21"/>
      <c r="G91" s="1"/>
    </row>
    <row r="92" spans="2:7" x14ac:dyDescent="0.2">
      <c r="B92" s="1"/>
      <c r="C92" s="21"/>
      <c r="D92" s="1"/>
      <c r="E92" s="21"/>
      <c r="F92" s="21"/>
      <c r="G92" s="1"/>
    </row>
    <row r="93" spans="2:7" x14ac:dyDescent="0.2">
      <c r="B93" s="1"/>
      <c r="C93" s="21"/>
      <c r="D93" s="1"/>
      <c r="E93" s="21"/>
      <c r="F93" s="21"/>
      <c r="G93" s="1"/>
    </row>
    <row r="94" spans="2:7" x14ac:dyDescent="0.2">
      <c r="B94" s="1"/>
      <c r="C94" s="21"/>
      <c r="D94" s="1"/>
      <c r="E94" s="21"/>
      <c r="F94" s="21"/>
      <c r="G94" s="1"/>
    </row>
    <row r="95" spans="2:7" x14ac:dyDescent="0.2">
      <c r="B95" s="1"/>
      <c r="C95" s="21"/>
      <c r="D95" s="1"/>
      <c r="E95" s="21"/>
      <c r="F95" s="21"/>
      <c r="G95" s="1"/>
    </row>
    <row r="96" spans="2:7" x14ac:dyDescent="0.2">
      <c r="B96" s="1"/>
      <c r="C96" s="21"/>
      <c r="D96" s="1"/>
      <c r="E96" s="21"/>
      <c r="F96" s="21"/>
      <c r="G96" s="1"/>
    </row>
    <row r="97" spans="2:7" x14ac:dyDescent="0.2">
      <c r="B97" s="1"/>
      <c r="C97" s="21"/>
      <c r="D97" s="1"/>
      <c r="E97" s="21"/>
      <c r="F97" s="21"/>
      <c r="G97" s="1"/>
    </row>
    <row r="98" spans="2:7" x14ac:dyDescent="0.2">
      <c r="B98" s="1"/>
      <c r="C98" s="21"/>
      <c r="D98" s="1"/>
      <c r="E98" s="21"/>
      <c r="F98" s="21"/>
      <c r="G98" s="1"/>
    </row>
    <row r="99" spans="2:7" x14ac:dyDescent="0.2">
      <c r="B99" s="1"/>
      <c r="C99" s="21"/>
      <c r="D99" s="1"/>
      <c r="E99" s="21"/>
      <c r="F99" s="21"/>
      <c r="G99" s="1"/>
    </row>
    <row r="100" spans="2:7" x14ac:dyDescent="0.2">
      <c r="B100" s="1"/>
      <c r="C100" s="21"/>
      <c r="D100" s="1"/>
      <c r="E100" s="21"/>
      <c r="F100" s="21"/>
      <c r="G100" s="1"/>
    </row>
    <row r="101" spans="2:7" x14ac:dyDescent="0.2">
      <c r="B101" s="1"/>
      <c r="C101" s="21"/>
      <c r="D101" s="1"/>
      <c r="E101" s="21"/>
      <c r="F101" s="21"/>
      <c r="G101" s="1"/>
    </row>
    <row r="102" spans="2:7" x14ac:dyDescent="0.2">
      <c r="B102" s="1"/>
      <c r="C102" s="21"/>
      <c r="D102" s="1"/>
      <c r="E102" s="21"/>
      <c r="F102" s="21"/>
      <c r="G102" s="1"/>
    </row>
    <row r="103" spans="2:7" x14ac:dyDescent="0.2">
      <c r="B103" s="1"/>
      <c r="C103" s="21"/>
      <c r="D103" s="1"/>
      <c r="E103" s="21"/>
      <c r="F103" s="21"/>
      <c r="G103" s="1"/>
    </row>
    <row r="104" spans="2:7" x14ac:dyDescent="0.2">
      <c r="B104" s="1"/>
      <c r="C104" s="21"/>
      <c r="D104" s="1"/>
      <c r="E104" s="21"/>
      <c r="F104" s="21"/>
      <c r="G104" s="1"/>
    </row>
    <row r="105" spans="2:7" x14ac:dyDescent="0.2">
      <c r="B105" s="1"/>
      <c r="C105" s="21"/>
      <c r="D105" s="1"/>
      <c r="E105" s="21"/>
      <c r="F105" s="21"/>
      <c r="G105" s="1"/>
    </row>
    <row r="106" spans="2:7" x14ac:dyDescent="0.2">
      <c r="B106" s="1"/>
      <c r="C106" s="21"/>
      <c r="D106" s="1"/>
      <c r="E106" s="21"/>
      <c r="F106" s="21"/>
      <c r="G106" s="1"/>
    </row>
    <row r="107" spans="2:7" x14ac:dyDescent="0.2">
      <c r="B107" s="1"/>
      <c r="C107" s="21"/>
      <c r="D107" s="1"/>
      <c r="E107" s="21"/>
      <c r="F107" s="21"/>
      <c r="G107" s="1"/>
    </row>
    <row r="108" spans="2:7" x14ac:dyDescent="0.2">
      <c r="B108" s="1"/>
      <c r="C108" s="21"/>
      <c r="D108" s="1"/>
      <c r="E108" s="21"/>
      <c r="F108" s="21"/>
      <c r="G108" s="1"/>
    </row>
    <row r="109" spans="2:7" x14ac:dyDescent="0.2">
      <c r="B109" s="1"/>
      <c r="C109" s="21"/>
      <c r="D109" s="1"/>
      <c r="E109" s="21"/>
      <c r="F109" s="21"/>
      <c r="G109" s="1"/>
    </row>
    <row r="110" spans="2:7" x14ac:dyDescent="0.2">
      <c r="B110" s="1"/>
      <c r="C110" s="21"/>
      <c r="D110" s="1"/>
      <c r="E110" s="21"/>
      <c r="F110" s="21"/>
      <c r="G110" s="1"/>
    </row>
    <row r="111" spans="2:7" x14ac:dyDescent="0.2">
      <c r="B111" s="1"/>
      <c r="C111" s="21"/>
      <c r="D111" s="1"/>
      <c r="E111" s="21"/>
      <c r="F111" s="21"/>
      <c r="G111" s="1"/>
    </row>
    <row r="112" spans="2:7" x14ac:dyDescent="0.2">
      <c r="B112" s="1"/>
      <c r="C112" s="21"/>
      <c r="D112" s="1"/>
      <c r="E112" s="21"/>
      <c r="F112" s="21"/>
      <c r="G112" s="1"/>
    </row>
    <row r="113" spans="2:7" x14ac:dyDescent="0.2">
      <c r="B113" s="1"/>
      <c r="C113" s="21"/>
      <c r="D113" s="1"/>
      <c r="E113" s="21"/>
      <c r="F113" s="21"/>
      <c r="G113" s="1"/>
    </row>
    <row r="114" spans="2:7" x14ac:dyDescent="0.2">
      <c r="B114" s="1"/>
      <c r="C114" s="21"/>
      <c r="D114" s="1"/>
      <c r="E114" s="21"/>
      <c r="F114" s="21"/>
      <c r="G114" s="1"/>
    </row>
    <row r="115" spans="2:7" x14ac:dyDescent="0.2">
      <c r="B115" s="1"/>
      <c r="C115" s="21"/>
      <c r="D115" s="1"/>
      <c r="E115" s="21"/>
      <c r="F115" s="21"/>
      <c r="G115" s="1"/>
    </row>
    <row r="116" spans="2:7" x14ac:dyDescent="0.2">
      <c r="B116" s="1"/>
      <c r="C116" s="21"/>
      <c r="D116" s="1"/>
      <c r="E116" s="21"/>
      <c r="F116" s="21"/>
      <c r="G116" s="1"/>
    </row>
    <row r="117" spans="2:7" x14ac:dyDescent="0.2">
      <c r="B117" s="1"/>
      <c r="C117" s="21"/>
      <c r="D117" s="1"/>
      <c r="E117" s="21"/>
      <c r="F117" s="21"/>
      <c r="G117" s="1"/>
    </row>
    <row r="118" spans="2:7" x14ac:dyDescent="0.2">
      <c r="B118" s="1"/>
      <c r="C118" s="21"/>
      <c r="D118" s="1"/>
      <c r="E118" s="21"/>
      <c r="F118" s="21"/>
      <c r="G118" s="1"/>
    </row>
    <row r="119" spans="2:7" x14ac:dyDescent="0.2">
      <c r="B119" s="1"/>
      <c r="C119" s="21"/>
      <c r="D119" s="1"/>
      <c r="E119" s="21"/>
      <c r="F119" s="21"/>
      <c r="G119" s="1"/>
    </row>
    <row r="120" spans="2:7" x14ac:dyDescent="0.2">
      <c r="B120" s="1"/>
      <c r="C120" s="21"/>
      <c r="D120" s="1"/>
      <c r="E120" s="21"/>
      <c r="F120" s="21"/>
      <c r="G120" s="1"/>
    </row>
    <row r="121" spans="2:7" x14ac:dyDescent="0.2">
      <c r="B121" s="1"/>
      <c r="C121" s="21"/>
      <c r="D121" s="1"/>
      <c r="E121" s="21"/>
      <c r="F121" s="21"/>
      <c r="G121" s="1"/>
    </row>
    <row r="122" spans="2:7" x14ac:dyDescent="0.2">
      <c r="B122" s="1"/>
      <c r="C122" s="21"/>
      <c r="D122" s="1"/>
      <c r="E122" s="21"/>
      <c r="F122" s="21"/>
      <c r="G122" s="1"/>
    </row>
    <row r="123" spans="2:7" x14ac:dyDescent="0.2">
      <c r="B123" s="1"/>
      <c r="C123" s="21"/>
      <c r="D123" s="1"/>
      <c r="E123" s="21"/>
      <c r="F123" s="21"/>
      <c r="G123" s="1"/>
    </row>
    <row r="124" spans="2:7" x14ac:dyDescent="0.2">
      <c r="B124" s="1"/>
      <c r="C124" s="21"/>
      <c r="D124" s="1"/>
      <c r="E124" s="21"/>
      <c r="F124" s="21"/>
      <c r="G124" s="1"/>
    </row>
    <row r="125" spans="2:7" x14ac:dyDescent="0.2">
      <c r="B125" s="1"/>
      <c r="C125" s="21"/>
      <c r="D125" s="1"/>
      <c r="E125" s="21"/>
      <c r="F125" s="21"/>
      <c r="G125" s="1"/>
    </row>
    <row r="126" spans="2:7" x14ac:dyDescent="0.2">
      <c r="B126" s="1"/>
      <c r="C126" s="21"/>
      <c r="D126" s="1"/>
      <c r="E126" s="21"/>
      <c r="F126" s="21"/>
      <c r="G126" s="1"/>
    </row>
    <row r="127" spans="2:7" x14ac:dyDescent="0.2">
      <c r="B127" s="1"/>
      <c r="C127" s="21"/>
      <c r="D127" s="1"/>
      <c r="E127" s="21"/>
      <c r="F127" s="21"/>
      <c r="G127" s="1"/>
    </row>
    <row r="128" spans="2:7" x14ac:dyDescent="0.2">
      <c r="B128" s="1"/>
      <c r="C128" s="21"/>
      <c r="D128" s="1"/>
      <c r="E128" s="21"/>
      <c r="F128" s="21"/>
      <c r="G128" s="1"/>
    </row>
    <row r="129" spans="2:7" x14ac:dyDescent="0.2">
      <c r="B129" s="1"/>
      <c r="C129" s="21"/>
      <c r="D129" s="1"/>
      <c r="E129" s="21"/>
      <c r="F129" s="21"/>
      <c r="G129" s="1"/>
    </row>
    <row r="130" spans="2:7" x14ac:dyDescent="0.2">
      <c r="B130" s="1"/>
      <c r="C130" s="21"/>
      <c r="D130" s="1"/>
      <c r="E130" s="21"/>
      <c r="F130" s="21"/>
      <c r="G130" s="1"/>
    </row>
    <row r="131" spans="2:7" x14ac:dyDescent="0.2">
      <c r="B131" s="1"/>
      <c r="C131" s="21"/>
      <c r="D131" s="1"/>
      <c r="E131" s="21"/>
      <c r="F131" s="21"/>
      <c r="G131" s="1"/>
    </row>
    <row r="132" spans="2:7" x14ac:dyDescent="0.2">
      <c r="B132" s="1"/>
      <c r="C132" s="21"/>
      <c r="D132" s="1"/>
      <c r="E132" s="21"/>
      <c r="F132" s="21"/>
      <c r="G132" s="1"/>
    </row>
    <row r="133" spans="2:7" x14ac:dyDescent="0.2">
      <c r="B133" s="1"/>
      <c r="C133" s="21"/>
      <c r="D133" s="1"/>
      <c r="E133" s="21"/>
      <c r="F133" s="21"/>
      <c r="G133" s="1"/>
    </row>
    <row r="134" spans="2:7" x14ac:dyDescent="0.2">
      <c r="B134" s="1"/>
      <c r="C134" s="21"/>
      <c r="D134" s="1"/>
      <c r="E134" s="21"/>
      <c r="F134" s="21"/>
      <c r="G134" s="1"/>
    </row>
    <row r="135" spans="2:7" x14ac:dyDescent="0.2">
      <c r="B135" s="1"/>
      <c r="C135" s="21"/>
      <c r="D135" s="1"/>
      <c r="E135" s="21"/>
      <c r="F135" s="21"/>
      <c r="G135" s="1"/>
    </row>
    <row r="136" spans="2:7" x14ac:dyDescent="0.2">
      <c r="B136" s="1"/>
      <c r="C136" s="21"/>
      <c r="D136" s="1"/>
      <c r="E136" s="21"/>
      <c r="F136" s="21"/>
      <c r="G136" s="1"/>
    </row>
    <row r="137" spans="2:7" x14ac:dyDescent="0.2">
      <c r="B137" s="1"/>
      <c r="C137" s="21"/>
      <c r="D137" s="1"/>
      <c r="E137" s="21"/>
      <c r="F137" s="21"/>
      <c r="G137" s="1"/>
    </row>
    <row r="138" spans="2:7" x14ac:dyDescent="0.2">
      <c r="B138" s="1"/>
      <c r="C138" s="21"/>
      <c r="D138" s="1"/>
      <c r="E138" s="21"/>
      <c r="F138" s="21"/>
      <c r="G138" s="1"/>
    </row>
    <row r="139" spans="2:7" x14ac:dyDescent="0.2">
      <c r="B139" s="1"/>
      <c r="C139" s="21"/>
      <c r="D139" s="1"/>
      <c r="E139" s="21"/>
      <c r="F139" s="21"/>
      <c r="G139" s="1"/>
    </row>
    <row r="140" spans="2:7" x14ac:dyDescent="0.2">
      <c r="B140" s="1"/>
      <c r="C140" s="21"/>
      <c r="D140" s="1"/>
      <c r="E140" s="21"/>
      <c r="F140" s="21"/>
      <c r="G140" s="1"/>
    </row>
    <row r="141" spans="2:7" x14ac:dyDescent="0.2">
      <c r="B141" s="1"/>
      <c r="C141" s="21"/>
      <c r="D141" s="1"/>
      <c r="E141" s="21"/>
      <c r="F141" s="21"/>
      <c r="G141" s="1"/>
    </row>
    <row r="142" spans="2:7" x14ac:dyDescent="0.2">
      <c r="B142" s="1"/>
      <c r="C142" s="21"/>
      <c r="D142" s="1"/>
      <c r="E142" s="21"/>
      <c r="F142" s="21"/>
      <c r="G142" s="1"/>
    </row>
    <row r="143" spans="2:7" x14ac:dyDescent="0.2">
      <c r="B143" s="1"/>
      <c r="C143" s="21"/>
      <c r="D143" s="1"/>
      <c r="E143" s="21"/>
      <c r="F143" s="21"/>
      <c r="G143" s="1"/>
    </row>
    <row r="144" spans="2:7" x14ac:dyDescent="0.2">
      <c r="B144" s="1"/>
      <c r="C144" s="21"/>
      <c r="D144" s="1"/>
      <c r="E144" s="21"/>
      <c r="F144" s="21"/>
      <c r="G144" s="1"/>
    </row>
    <row r="145" spans="2:7" x14ac:dyDescent="0.2">
      <c r="B145" s="1"/>
      <c r="C145" s="21"/>
      <c r="D145" s="1"/>
      <c r="E145" s="21"/>
      <c r="F145" s="21"/>
      <c r="G145" s="1"/>
    </row>
    <row r="146" spans="2:7" x14ac:dyDescent="0.2">
      <c r="B146" s="1"/>
      <c r="C146" s="21"/>
      <c r="D146" s="1"/>
      <c r="E146" s="21"/>
      <c r="F146" s="21"/>
      <c r="G146" s="1"/>
    </row>
    <row r="147" spans="2:7" x14ac:dyDescent="0.2">
      <c r="B147" s="1"/>
      <c r="C147" s="21"/>
      <c r="D147" s="1"/>
      <c r="E147" s="21"/>
      <c r="F147" s="21"/>
      <c r="G147" s="1"/>
    </row>
    <row r="148" spans="2:7" x14ac:dyDescent="0.2">
      <c r="B148" s="1"/>
      <c r="C148" s="21"/>
      <c r="D148" s="1"/>
      <c r="E148" s="21"/>
      <c r="F148" s="21"/>
      <c r="G148" s="1"/>
    </row>
    <row r="149" spans="2:7" x14ac:dyDescent="0.2">
      <c r="B149" s="1"/>
      <c r="C149" s="21"/>
      <c r="D149" s="1"/>
      <c r="E149" s="21"/>
      <c r="F149" s="21"/>
      <c r="G149" s="1"/>
    </row>
    <row r="150" spans="2:7" x14ac:dyDescent="0.2">
      <c r="B150" s="1"/>
      <c r="C150" s="21"/>
      <c r="D150" s="1"/>
      <c r="E150" s="21"/>
      <c r="F150" s="21"/>
      <c r="G150" s="1"/>
    </row>
    <row r="151" spans="2:7" x14ac:dyDescent="0.2">
      <c r="B151" s="1"/>
      <c r="C151" s="21"/>
      <c r="D151" s="1"/>
      <c r="E151" s="21"/>
      <c r="F151" s="21"/>
      <c r="G151" s="1"/>
    </row>
    <row r="152" spans="2:7" x14ac:dyDescent="0.2">
      <c r="B152" s="1"/>
      <c r="C152" s="21"/>
      <c r="D152" s="1"/>
      <c r="E152" s="21"/>
      <c r="F152" s="21"/>
      <c r="G152" s="1"/>
    </row>
    <row r="153" spans="2:7" x14ac:dyDescent="0.2">
      <c r="B153" s="1"/>
      <c r="C153" s="21"/>
      <c r="D153" s="1"/>
      <c r="E153" s="21"/>
      <c r="F153" s="21"/>
      <c r="G153" s="1"/>
    </row>
    <row r="154" spans="2:7" x14ac:dyDescent="0.2">
      <c r="B154" s="1"/>
      <c r="C154" s="21"/>
      <c r="D154" s="1"/>
      <c r="E154" s="21"/>
      <c r="F154" s="21"/>
      <c r="G154" s="1"/>
    </row>
    <row r="155" spans="2:7" x14ac:dyDescent="0.2">
      <c r="B155" s="1"/>
      <c r="C155" s="21"/>
      <c r="D155" s="1"/>
      <c r="E155" s="21"/>
      <c r="F155" s="21"/>
      <c r="G155" s="1"/>
    </row>
    <row r="156" spans="2:7" x14ac:dyDescent="0.2">
      <c r="B156" s="1"/>
      <c r="C156" s="21"/>
      <c r="D156" s="1"/>
      <c r="E156" s="21"/>
      <c r="F156" s="21"/>
      <c r="G156" s="1"/>
    </row>
    <row r="157" spans="2:7" x14ac:dyDescent="0.2">
      <c r="B157" s="1"/>
      <c r="C157" s="21"/>
      <c r="D157" s="1"/>
      <c r="E157" s="21"/>
      <c r="F157" s="21"/>
      <c r="G157" s="1"/>
    </row>
    <row r="158" spans="2:7" x14ac:dyDescent="0.2">
      <c r="B158" s="1"/>
      <c r="C158" s="21"/>
      <c r="D158" s="1"/>
      <c r="E158" s="21"/>
      <c r="F158" s="21"/>
      <c r="G158" s="1"/>
    </row>
    <row r="159" spans="2:7" x14ac:dyDescent="0.2">
      <c r="B159" s="1"/>
      <c r="C159" s="21"/>
      <c r="D159" s="1"/>
      <c r="E159" s="21"/>
      <c r="F159" s="21"/>
      <c r="G159" s="1"/>
    </row>
    <row r="160" spans="2:7" x14ac:dyDescent="0.2">
      <c r="B160" s="1"/>
      <c r="C160" s="21"/>
      <c r="D160" s="1"/>
      <c r="E160" s="21"/>
      <c r="F160" s="21"/>
      <c r="G160" s="1"/>
    </row>
    <row r="161" spans="2:7" x14ac:dyDescent="0.2">
      <c r="B161" s="1"/>
      <c r="C161" s="21"/>
      <c r="D161" s="1"/>
      <c r="E161" s="21"/>
      <c r="F161" s="21"/>
      <c r="G161" s="1"/>
    </row>
    <row r="162" spans="2:7" x14ac:dyDescent="0.2">
      <c r="B162" s="1"/>
      <c r="C162" s="21"/>
      <c r="D162" s="1"/>
      <c r="E162" s="21"/>
      <c r="F162" s="21"/>
      <c r="G162" s="1"/>
    </row>
    <row r="163" spans="2:7" x14ac:dyDescent="0.2">
      <c r="B163" s="1"/>
      <c r="C163" s="21"/>
      <c r="D163" s="1"/>
      <c r="E163" s="21"/>
      <c r="F163" s="21"/>
      <c r="G163" s="1"/>
    </row>
    <row r="164" spans="2:7" x14ac:dyDescent="0.2">
      <c r="B164" s="1"/>
      <c r="C164" s="21"/>
      <c r="D164" s="1"/>
      <c r="E164" s="21"/>
      <c r="F164" s="21"/>
      <c r="G164" s="1"/>
    </row>
    <row r="165" spans="2:7" x14ac:dyDescent="0.2">
      <c r="B165" s="1"/>
      <c r="C165" s="21"/>
      <c r="D165" s="1"/>
      <c r="E165" s="21"/>
      <c r="F165" s="21"/>
      <c r="G165" s="1"/>
    </row>
    <row r="166" spans="2:7" x14ac:dyDescent="0.2">
      <c r="B166" s="1"/>
      <c r="C166" s="21"/>
      <c r="D166" s="1"/>
      <c r="E166" s="21"/>
      <c r="F166" s="21"/>
      <c r="G166" s="1"/>
    </row>
    <row r="167" spans="2:7" x14ac:dyDescent="0.2">
      <c r="B167" s="1"/>
      <c r="C167" s="21"/>
      <c r="D167" s="1"/>
      <c r="E167" s="21"/>
      <c r="F167" s="21"/>
      <c r="G167" s="1"/>
    </row>
    <row r="168" spans="2:7" x14ac:dyDescent="0.2">
      <c r="B168" s="1"/>
      <c r="C168" s="21"/>
      <c r="D168" s="1"/>
      <c r="E168" s="21"/>
      <c r="F168" s="21"/>
      <c r="G168" s="1"/>
    </row>
    <row r="169" spans="2:7" x14ac:dyDescent="0.2">
      <c r="B169" s="1"/>
      <c r="C169" s="21"/>
      <c r="D169" s="1"/>
      <c r="E169" s="21"/>
      <c r="F169" s="21"/>
      <c r="G169" s="1"/>
    </row>
    <row r="170" spans="2:7" x14ac:dyDescent="0.2">
      <c r="B170" s="1"/>
      <c r="C170" s="21"/>
      <c r="D170" s="1"/>
      <c r="E170" s="21"/>
      <c r="F170" s="21"/>
      <c r="G170" s="1"/>
    </row>
    <row r="171" spans="2:7" x14ac:dyDescent="0.2">
      <c r="B171" s="1"/>
      <c r="C171" s="21"/>
      <c r="D171" s="1"/>
      <c r="E171" s="21"/>
      <c r="F171" s="21"/>
      <c r="G171" s="1"/>
    </row>
    <row r="172" spans="2:7" x14ac:dyDescent="0.2">
      <c r="B172" s="1"/>
      <c r="C172" s="21"/>
      <c r="D172" s="1"/>
      <c r="E172" s="21"/>
      <c r="F172" s="21"/>
      <c r="G172" s="1"/>
    </row>
    <row r="173" spans="2:7" x14ac:dyDescent="0.2">
      <c r="B173" s="1"/>
      <c r="C173" s="21"/>
      <c r="D173" s="1"/>
      <c r="E173" s="21"/>
      <c r="F173" s="21"/>
      <c r="G173" s="1"/>
    </row>
    <row r="174" spans="2:7" x14ac:dyDescent="0.2">
      <c r="B174" s="1"/>
      <c r="C174" s="21"/>
      <c r="D174" s="1"/>
      <c r="E174" s="21"/>
      <c r="F174" s="21"/>
      <c r="G174" s="1"/>
    </row>
    <row r="175" spans="2:7" x14ac:dyDescent="0.2">
      <c r="B175" s="1"/>
      <c r="C175" s="21"/>
      <c r="D175" s="1"/>
      <c r="E175" s="21"/>
      <c r="F175" s="21"/>
      <c r="G175" s="1"/>
    </row>
    <row r="176" spans="2:7" x14ac:dyDescent="0.2">
      <c r="B176" s="1"/>
      <c r="C176" s="21"/>
      <c r="D176" s="1"/>
      <c r="E176" s="21"/>
      <c r="F176" s="21"/>
      <c r="G176" s="1"/>
    </row>
    <row r="177" spans="2:7" x14ac:dyDescent="0.2">
      <c r="B177" s="1"/>
      <c r="C177" s="21"/>
      <c r="D177" s="1"/>
      <c r="E177" s="21"/>
      <c r="F177" s="21"/>
      <c r="G177" s="1"/>
    </row>
    <row r="178" spans="2:7" x14ac:dyDescent="0.2">
      <c r="B178" s="1"/>
      <c r="C178" s="21"/>
      <c r="D178" s="1"/>
      <c r="E178" s="21"/>
      <c r="F178" s="21"/>
      <c r="G178" s="1"/>
    </row>
    <row r="179" spans="2:7" x14ac:dyDescent="0.2">
      <c r="B179" s="1"/>
      <c r="C179" s="21"/>
      <c r="D179" s="1"/>
      <c r="E179" s="21"/>
      <c r="F179" s="21"/>
      <c r="G179" s="1"/>
    </row>
    <row r="180" spans="2:7" x14ac:dyDescent="0.2">
      <c r="B180" s="1"/>
      <c r="C180" s="21"/>
      <c r="D180" s="1"/>
      <c r="E180" s="21"/>
      <c r="F180" s="21"/>
      <c r="G18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8AD3B-0575-4CF8-8085-55C8F053EEC3}">
  <dimension ref="A1:G76"/>
  <sheetViews>
    <sheetView workbookViewId="0">
      <selection activeCell="B34" sqref="B34"/>
    </sheetView>
  </sheetViews>
  <sheetFormatPr defaultRowHeight="12.75" x14ac:dyDescent="0.2"/>
  <cols>
    <col min="1" max="1" width="53.5703125" customWidth="1"/>
    <col min="2" max="2" width="17.5703125" customWidth="1"/>
    <col min="3" max="3" width="17.5703125" style="19" customWidth="1"/>
    <col min="4" max="4" width="17.5703125" customWidth="1"/>
    <col min="5" max="6" width="17.5703125" style="19" customWidth="1"/>
    <col min="7" max="7" width="17.5703125" customWidth="1"/>
  </cols>
  <sheetData>
    <row r="1" spans="1:7" ht="18" x14ac:dyDescent="0.25">
      <c r="A1" s="40" t="s">
        <v>0</v>
      </c>
    </row>
    <row r="2" spans="1:7" ht="18" x14ac:dyDescent="0.25">
      <c r="A2" s="40" t="s">
        <v>182</v>
      </c>
    </row>
    <row r="4" spans="1:7" x14ac:dyDescent="0.2">
      <c r="A4" s="4" t="s">
        <v>177</v>
      </c>
      <c r="D4" s="18" t="s">
        <v>157</v>
      </c>
    </row>
    <row r="5" spans="1:7" x14ac:dyDescent="0.2">
      <c r="D5" s="17">
        <v>44635</v>
      </c>
      <c r="F5" s="34" t="s">
        <v>168</v>
      </c>
    </row>
    <row r="6" spans="1:7" x14ac:dyDescent="0.2">
      <c r="B6" s="10">
        <v>2021</v>
      </c>
      <c r="C6" s="20" t="s">
        <v>62</v>
      </c>
      <c r="D6" s="10">
        <v>2022</v>
      </c>
      <c r="E6" s="20" t="s">
        <v>61</v>
      </c>
      <c r="F6" s="20" t="s">
        <v>61</v>
      </c>
      <c r="G6" s="20" t="s">
        <v>69</v>
      </c>
    </row>
    <row r="7" spans="1:7" x14ac:dyDescent="0.2">
      <c r="G7" s="19"/>
    </row>
    <row r="8" spans="1:7" x14ac:dyDescent="0.2">
      <c r="A8" s="4" t="s">
        <v>31</v>
      </c>
      <c r="G8" s="19"/>
    </row>
    <row r="9" spans="1:7" s="3" customFormat="1" x14ac:dyDescent="0.2">
      <c r="A9" s="3" t="s">
        <v>96</v>
      </c>
      <c r="B9" s="15">
        <v>1446.67</v>
      </c>
      <c r="C9" s="21">
        <v>0</v>
      </c>
      <c r="D9" s="15">
        <v>0</v>
      </c>
      <c r="E9" s="21">
        <v>0</v>
      </c>
      <c r="F9" s="21">
        <v>0</v>
      </c>
      <c r="G9" s="21">
        <v>0</v>
      </c>
    </row>
    <row r="10" spans="1:7" s="3" customFormat="1" x14ac:dyDescent="0.2">
      <c r="A10" s="3" t="s">
        <v>48</v>
      </c>
      <c r="B10" s="15">
        <v>511</v>
      </c>
      <c r="C10" s="21">
        <v>0</v>
      </c>
      <c r="D10" s="15">
        <v>0</v>
      </c>
      <c r="E10" s="21">
        <v>0</v>
      </c>
      <c r="F10" s="21">
        <v>0</v>
      </c>
      <c r="G10" s="21">
        <v>0</v>
      </c>
    </row>
    <row r="11" spans="1:7" s="3" customFormat="1" x14ac:dyDescent="0.2">
      <c r="A11" s="3" t="s">
        <v>49</v>
      </c>
      <c r="B11" s="15">
        <v>275.17</v>
      </c>
      <c r="C11" s="21">
        <v>0</v>
      </c>
      <c r="D11" s="15">
        <v>0</v>
      </c>
      <c r="E11" s="21">
        <v>0</v>
      </c>
      <c r="F11" s="21">
        <v>0</v>
      </c>
      <c r="G11" s="21">
        <v>0</v>
      </c>
    </row>
    <row r="12" spans="1:7" x14ac:dyDescent="0.2">
      <c r="A12" s="3" t="s">
        <v>102</v>
      </c>
      <c r="B12" s="15">
        <v>0</v>
      </c>
      <c r="C12" s="21">
        <v>0</v>
      </c>
      <c r="D12" s="1">
        <v>26400</v>
      </c>
      <c r="E12" s="21">
        <v>0</v>
      </c>
      <c r="F12" s="21">
        <v>16500</v>
      </c>
      <c r="G12" s="21">
        <v>0</v>
      </c>
    </row>
    <row r="13" spans="1:7" x14ac:dyDescent="0.2">
      <c r="A13" s="3" t="s">
        <v>173</v>
      </c>
      <c r="B13" s="15">
        <v>0</v>
      </c>
      <c r="C13" s="21">
        <v>0</v>
      </c>
      <c r="D13" s="1">
        <v>0</v>
      </c>
      <c r="E13" s="21">
        <v>15486</v>
      </c>
      <c r="F13" s="21">
        <v>15486</v>
      </c>
      <c r="G13" s="21">
        <v>0</v>
      </c>
    </row>
    <row r="14" spans="1:7" x14ac:dyDescent="0.2">
      <c r="B14" s="12">
        <f>SUM(B9:B13)</f>
        <v>2232.84</v>
      </c>
      <c r="C14" s="22">
        <f>SUM(C9:C13)</f>
        <v>0</v>
      </c>
      <c r="D14" s="12">
        <f>SUM(D9:D13)</f>
        <v>26400</v>
      </c>
      <c r="E14" s="22">
        <f>SUM(E9:E13)</f>
        <v>15486</v>
      </c>
      <c r="F14" s="22">
        <f>SUM(F9:F13)</f>
        <v>31986</v>
      </c>
      <c r="G14" s="22">
        <f>SUM(G9:G13)</f>
        <v>0</v>
      </c>
    </row>
    <row r="15" spans="1:7" x14ac:dyDescent="0.2">
      <c r="B15" s="1"/>
      <c r="C15" s="21"/>
      <c r="D15" s="1"/>
      <c r="E15" s="21"/>
      <c r="F15" s="21"/>
      <c r="G15" s="21"/>
    </row>
    <row r="16" spans="1:7" x14ac:dyDescent="0.2">
      <c r="A16" t="s">
        <v>6</v>
      </c>
      <c r="B16" s="1"/>
      <c r="C16" s="21"/>
      <c r="D16" s="1"/>
      <c r="E16" s="21"/>
      <c r="F16" s="21"/>
      <c r="G16" s="21"/>
    </row>
    <row r="17" spans="1:7" x14ac:dyDescent="0.2">
      <c r="A17" t="s">
        <v>40</v>
      </c>
      <c r="B17" s="1">
        <v>0</v>
      </c>
      <c r="C17" s="21">
        <v>0</v>
      </c>
      <c r="D17" s="1">
        <v>157.29</v>
      </c>
      <c r="E17" s="21">
        <v>0</v>
      </c>
      <c r="F17" s="21">
        <v>0</v>
      </c>
      <c r="G17" s="21">
        <v>0</v>
      </c>
    </row>
    <row r="18" spans="1:7" x14ac:dyDescent="0.2">
      <c r="A18" t="s">
        <v>104</v>
      </c>
      <c r="B18" s="1">
        <v>285.23</v>
      </c>
      <c r="C18" s="21">
        <v>0</v>
      </c>
      <c r="D18" s="1">
        <v>340.99</v>
      </c>
      <c r="E18" s="21">
        <v>0</v>
      </c>
      <c r="F18" s="21">
        <v>0</v>
      </c>
      <c r="G18" s="21">
        <v>0</v>
      </c>
    </row>
    <row r="19" spans="1:7" x14ac:dyDescent="0.2">
      <c r="A19" t="s">
        <v>105</v>
      </c>
      <c r="B19" s="1">
        <v>0</v>
      </c>
      <c r="C19" s="21">
        <v>0</v>
      </c>
      <c r="D19" s="1">
        <v>0</v>
      </c>
      <c r="E19" s="21">
        <v>47000</v>
      </c>
      <c r="F19" s="21">
        <v>40014</v>
      </c>
      <c r="G19" s="21">
        <v>0</v>
      </c>
    </row>
    <row r="20" spans="1:7" x14ac:dyDescent="0.2">
      <c r="A20" t="s">
        <v>106</v>
      </c>
      <c r="B20" s="1">
        <v>0</v>
      </c>
      <c r="C20" s="21">
        <v>0</v>
      </c>
      <c r="D20" s="1">
        <v>230.63</v>
      </c>
      <c r="E20" s="21">
        <v>0</v>
      </c>
      <c r="F20" s="21">
        <v>0</v>
      </c>
      <c r="G20" s="21">
        <v>0</v>
      </c>
    </row>
    <row r="21" spans="1:7" x14ac:dyDescent="0.2">
      <c r="A21" t="s">
        <v>107</v>
      </c>
      <c r="B21" s="1">
        <v>0</v>
      </c>
      <c r="C21" s="21">
        <v>0</v>
      </c>
      <c r="D21" s="1">
        <v>15250</v>
      </c>
      <c r="E21" s="21">
        <v>0</v>
      </c>
      <c r="F21" s="21">
        <v>0</v>
      </c>
      <c r="G21" s="21">
        <v>0</v>
      </c>
    </row>
    <row r="22" spans="1:7" x14ac:dyDescent="0.2">
      <c r="A22" t="s">
        <v>108</v>
      </c>
      <c r="B22" s="1">
        <v>0</v>
      </c>
      <c r="C22" s="21">
        <v>0</v>
      </c>
      <c r="D22" s="1">
        <v>3526.15</v>
      </c>
      <c r="E22" s="21">
        <v>0</v>
      </c>
      <c r="F22" s="21">
        <v>0</v>
      </c>
      <c r="G22" s="21">
        <v>0</v>
      </c>
    </row>
    <row r="23" spans="1:7" x14ac:dyDescent="0.2">
      <c r="A23" t="s">
        <v>109</v>
      </c>
      <c r="B23" s="1">
        <v>0</v>
      </c>
      <c r="C23" s="21">
        <v>0</v>
      </c>
      <c r="D23" s="1">
        <v>15690.68</v>
      </c>
      <c r="E23" s="21">
        <v>0</v>
      </c>
      <c r="F23" s="21">
        <v>0</v>
      </c>
      <c r="G23" s="21">
        <v>0</v>
      </c>
    </row>
    <row r="24" spans="1:7" x14ac:dyDescent="0.2">
      <c r="A24" t="s">
        <v>110</v>
      </c>
      <c r="B24" s="1">
        <v>0</v>
      </c>
      <c r="C24" s="21">
        <v>0</v>
      </c>
      <c r="D24" s="1">
        <v>1818.24</v>
      </c>
      <c r="E24" s="21">
        <v>0</v>
      </c>
      <c r="F24" s="21">
        <v>0</v>
      </c>
      <c r="G24" s="21">
        <v>0</v>
      </c>
    </row>
    <row r="25" spans="1:7" x14ac:dyDescent="0.2">
      <c r="A25" s="3" t="s">
        <v>115</v>
      </c>
      <c r="B25" s="1">
        <v>13810</v>
      </c>
      <c r="C25" s="21">
        <v>0</v>
      </c>
      <c r="D25" s="1">
        <v>0</v>
      </c>
      <c r="E25" s="21">
        <v>0</v>
      </c>
      <c r="F25" s="21">
        <v>0</v>
      </c>
      <c r="G25" s="21">
        <v>0</v>
      </c>
    </row>
    <row r="26" spans="1:7" x14ac:dyDescent="0.2">
      <c r="A26" s="3" t="s">
        <v>116</v>
      </c>
      <c r="B26" s="1">
        <v>250</v>
      </c>
      <c r="C26" s="21">
        <v>0</v>
      </c>
      <c r="D26" s="1">
        <v>0</v>
      </c>
      <c r="E26" s="21">
        <v>0</v>
      </c>
      <c r="F26" s="21">
        <v>0</v>
      </c>
      <c r="G26" s="21">
        <v>0</v>
      </c>
    </row>
    <row r="27" spans="1:7" x14ac:dyDescent="0.2">
      <c r="A27" t="s">
        <v>111</v>
      </c>
      <c r="B27" s="1">
        <v>109</v>
      </c>
      <c r="C27" s="21">
        <v>0</v>
      </c>
      <c r="D27" s="1">
        <v>0</v>
      </c>
      <c r="E27" s="21">
        <v>43000</v>
      </c>
      <c r="F27" s="21">
        <v>50000</v>
      </c>
      <c r="G27" s="21">
        <v>0</v>
      </c>
    </row>
    <row r="28" spans="1:7" x14ac:dyDescent="0.2">
      <c r="A28" t="s">
        <v>184</v>
      </c>
      <c r="B28" s="1">
        <v>0</v>
      </c>
      <c r="C28" s="21">
        <v>0</v>
      </c>
      <c r="D28" s="1">
        <v>0</v>
      </c>
      <c r="E28" s="21">
        <v>0</v>
      </c>
      <c r="F28" s="21">
        <v>3000</v>
      </c>
      <c r="G28" s="21">
        <v>0</v>
      </c>
    </row>
    <row r="29" spans="1:7" x14ac:dyDescent="0.2">
      <c r="A29" t="s">
        <v>112</v>
      </c>
      <c r="B29" s="1">
        <v>638.52</v>
      </c>
      <c r="C29" s="21">
        <v>0</v>
      </c>
      <c r="D29" s="1">
        <v>250</v>
      </c>
      <c r="E29" s="21">
        <v>0</v>
      </c>
      <c r="F29" s="21">
        <v>2000</v>
      </c>
      <c r="G29" s="21">
        <v>5000</v>
      </c>
    </row>
    <row r="30" spans="1:7" x14ac:dyDescent="0.2">
      <c r="A30" t="s">
        <v>113</v>
      </c>
      <c r="B30" s="1">
        <v>1640.3</v>
      </c>
      <c r="C30" s="21">
        <v>0</v>
      </c>
      <c r="D30" s="1">
        <v>4300</v>
      </c>
      <c r="E30" s="21">
        <v>0</v>
      </c>
      <c r="F30" s="21">
        <v>7000</v>
      </c>
      <c r="G30" s="21">
        <v>7500</v>
      </c>
    </row>
    <row r="31" spans="1:7" x14ac:dyDescent="0.2">
      <c r="A31" t="s">
        <v>114</v>
      </c>
      <c r="B31" s="1">
        <v>0</v>
      </c>
      <c r="C31" s="21">
        <v>0</v>
      </c>
      <c r="D31" s="1">
        <v>300</v>
      </c>
      <c r="E31" s="21">
        <v>0</v>
      </c>
      <c r="F31" s="21">
        <v>0</v>
      </c>
      <c r="G31" s="21">
        <v>0</v>
      </c>
    </row>
    <row r="32" spans="1:7" x14ac:dyDescent="0.2">
      <c r="B32" s="12">
        <f>SUM(B17:B31)</f>
        <v>16733.05</v>
      </c>
      <c r="C32" s="22">
        <f>SUM(C17:C31)</f>
        <v>0</v>
      </c>
      <c r="D32" s="12">
        <f>SUM(D17:D31)</f>
        <v>41863.980000000003</v>
      </c>
      <c r="E32" s="22">
        <f>SUM(E17:E31)</f>
        <v>90000</v>
      </c>
      <c r="F32" s="22">
        <f>SUM(F17:F31)</f>
        <v>102014</v>
      </c>
      <c r="G32" s="22">
        <f>SUM(G17:G31)</f>
        <v>12500</v>
      </c>
    </row>
    <row r="33" spans="1:7" x14ac:dyDescent="0.2">
      <c r="B33" s="1"/>
      <c r="C33" s="21"/>
      <c r="D33" s="1"/>
      <c r="E33" s="21"/>
      <c r="F33" s="21"/>
      <c r="G33" s="21"/>
    </row>
    <row r="34" spans="1:7" x14ac:dyDescent="0.2">
      <c r="A34" s="4" t="s">
        <v>117</v>
      </c>
      <c r="B34" s="12">
        <f>SUM(B14-B32)</f>
        <v>-14500.21</v>
      </c>
      <c r="C34" s="22">
        <f>SUM(C14-C32)</f>
        <v>0</v>
      </c>
      <c r="D34" s="12">
        <f>SUM(D14-D32)</f>
        <v>-15463.980000000003</v>
      </c>
      <c r="E34" s="22">
        <f>SUM(E14-E32)</f>
        <v>-74514</v>
      </c>
      <c r="F34" s="22">
        <f>SUM(F14-F32)</f>
        <v>-70028</v>
      </c>
      <c r="G34" s="22">
        <f>SUM(G14-G32)</f>
        <v>-12500</v>
      </c>
    </row>
    <row r="35" spans="1:7" x14ac:dyDescent="0.2">
      <c r="B35" s="1"/>
      <c r="C35" s="21"/>
      <c r="D35" s="1"/>
      <c r="E35" s="21"/>
      <c r="F35" s="21"/>
      <c r="G35" s="21"/>
    </row>
    <row r="36" spans="1:7" x14ac:dyDescent="0.2">
      <c r="B36" s="1"/>
      <c r="C36" s="21"/>
      <c r="D36" s="1"/>
      <c r="E36" s="21"/>
      <c r="F36" s="21"/>
    </row>
    <row r="37" spans="1:7" x14ac:dyDescent="0.2">
      <c r="B37" s="1"/>
      <c r="C37" s="21"/>
      <c r="D37" s="1"/>
      <c r="E37" s="21"/>
      <c r="F37" s="21"/>
    </row>
    <row r="38" spans="1:7" x14ac:dyDescent="0.2">
      <c r="B38" s="1"/>
      <c r="C38" s="21"/>
      <c r="D38" s="1"/>
      <c r="E38" s="21"/>
      <c r="F38" s="21"/>
    </row>
    <row r="39" spans="1:7" x14ac:dyDescent="0.2">
      <c r="B39" s="1"/>
      <c r="C39" s="21"/>
      <c r="D39" s="1"/>
      <c r="E39" s="21"/>
      <c r="F39" s="21"/>
    </row>
    <row r="40" spans="1:7" x14ac:dyDescent="0.2">
      <c r="B40" s="1"/>
      <c r="C40" s="21"/>
      <c r="D40" s="1"/>
      <c r="E40" s="21"/>
      <c r="F40" s="21"/>
    </row>
    <row r="41" spans="1:7" x14ac:dyDescent="0.2">
      <c r="B41" s="1"/>
      <c r="C41" s="21"/>
      <c r="D41" s="1"/>
      <c r="E41" s="21"/>
      <c r="F41" s="21"/>
    </row>
    <row r="42" spans="1:7" x14ac:dyDescent="0.2">
      <c r="B42" s="1"/>
      <c r="C42" s="21"/>
      <c r="D42" s="1"/>
      <c r="E42" s="21"/>
      <c r="F42" s="21"/>
    </row>
    <row r="43" spans="1:7" x14ac:dyDescent="0.2">
      <c r="B43" s="1"/>
      <c r="C43" s="21"/>
      <c r="D43" s="1"/>
      <c r="E43" s="21"/>
      <c r="F43" s="21"/>
    </row>
    <row r="44" spans="1:7" x14ac:dyDescent="0.2">
      <c r="B44" s="1"/>
      <c r="C44" s="21"/>
      <c r="D44" s="1"/>
      <c r="E44" s="21"/>
      <c r="F44" s="21"/>
    </row>
    <row r="45" spans="1:7" x14ac:dyDescent="0.2">
      <c r="B45" s="1"/>
      <c r="C45" s="21"/>
      <c r="D45" s="1"/>
      <c r="E45" s="21"/>
      <c r="F45" s="21"/>
    </row>
    <row r="46" spans="1:7" x14ac:dyDescent="0.2">
      <c r="B46" s="1"/>
      <c r="C46" s="21"/>
      <c r="D46" s="1"/>
      <c r="E46" s="21"/>
      <c r="F46" s="21"/>
    </row>
    <row r="47" spans="1:7" x14ac:dyDescent="0.2">
      <c r="B47" s="1"/>
      <c r="C47" s="21"/>
      <c r="D47" s="1"/>
      <c r="E47" s="21"/>
      <c r="F47" s="21"/>
    </row>
    <row r="48" spans="1:7" x14ac:dyDescent="0.2">
      <c r="B48" s="1"/>
      <c r="C48" s="21"/>
      <c r="D48" s="1"/>
      <c r="E48" s="21"/>
      <c r="F48" s="21"/>
    </row>
    <row r="49" spans="2:6" x14ac:dyDescent="0.2">
      <c r="B49" s="1"/>
      <c r="C49" s="21"/>
      <c r="D49" s="1"/>
      <c r="E49" s="21"/>
      <c r="F49" s="21"/>
    </row>
    <row r="50" spans="2:6" x14ac:dyDescent="0.2">
      <c r="B50" s="1"/>
      <c r="C50" s="21"/>
      <c r="D50" s="1"/>
      <c r="E50" s="21"/>
      <c r="F50" s="21"/>
    </row>
    <row r="51" spans="2:6" x14ac:dyDescent="0.2">
      <c r="B51" s="1"/>
      <c r="C51" s="21"/>
      <c r="D51" s="1"/>
      <c r="E51" s="21"/>
      <c r="F51" s="21"/>
    </row>
    <row r="52" spans="2:6" x14ac:dyDescent="0.2">
      <c r="B52" s="1"/>
      <c r="C52" s="21"/>
      <c r="D52" s="1"/>
      <c r="E52" s="21"/>
      <c r="F52" s="21"/>
    </row>
    <row r="53" spans="2:6" x14ac:dyDescent="0.2">
      <c r="B53" s="1"/>
      <c r="C53" s="21"/>
      <c r="D53" s="1"/>
      <c r="E53" s="21"/>
      <c r="F53" s="21"/>
    </row>
    <row r="54" spans="2:6" x14ac:dyDescent="0.2">
      <c r="B54" s="1"/>
      <c r="C54" s="21"/>
      <c r="D54" s="1"/>
      <c r="E54" s="21"/>
      <c r="F54" s="21"/>
    </row>
    <row r="55" spans="2:6" x14ac:dyDescent="0.2">
      <c r="B55" s="1"/>
      <c r="C55" s="21"/>
      <c r="D55" s="1"/>
      <c r="E55" s="21"/>
      <c r="F55" s="21"/>
    </row>
    <row r="56" spans="2:6" x14ac:dyDescent="0.2">
      <c r="B56" s="1"/>
      <c r="C56" s="21"/>
      <c r="D56" s="1"/>
      <c r="E56" s="21"/>
      <c r="F56" s="21"/>
    </row>
    <row r="57" spans="2:6" x14ac:dyDescent="0.2">
      <c r="B57" s="1"/>
      <c r="C57" s="21"/>
      <c r="D57" s="1"/>
      <c r="E57" s="21"/>
      <c r="F57" s="21"/>
    </row>
    <row r="58" spans="2:6" x14ac:dyDescent="0.2">
      <c r="B58" s="1"/>
      <c r="C58" s="21"/>
      <c r="D58" s="1"/>
      <c r="E58" s="21"/>
      <c r="F58" s="21"/>
    </row>
    <row r="59" spans="2:6" x14ac:dyDescent="0.2">
      <c r="B59" s="1"/>
      <c r="C59" s="21"/>
      <c r="D59" s="1"/>
      <c r="E59" s="21"/>
      <c r="F59" s="21"/>
    </row>
    <row r="60" spans="2:6" x14ac:dyDescent="0.2">
      <c r="B60" s="1"/>
      <c r="C60" s="21"/>
      <c r="D60" s="1"/>
      <c r="E60" s="21"/>
      <c r="F60" s="21"/>
    </row>
    <row r="61" spans="2:6" x14ac:dyDescent="0.2">
      <c r="B61" s="1"/>
      <c r="C61" s="21"/>
      <c r="D61" s="1"/>
      <c r="E61" s="21"/>
      <c r="F61" s="21"/>
    </row>
    <row r="62" spans="2:6" x14ac:dyDescent="0.2">
      <c r="B62" s="1"/>
      <c r="C62" s="21"/>
      <c r="D62" s="1"/>
      <c r="E62" s="21"/>
      <c r="F62" s="21"/>
    </row>
    <row r="63" spans="2:6" x14ac:dyDescent="0.2">
      <c r="B63" s="1"/>
      <c r="C63" s="21"/>
      <c r="D63" s="1"/>
      <c r="E63" s="21"/>
      <c r="F63" s="21"/>
    </row>
    <row r="64" spans="2:6" x14ac:dyDescent="0.2">
      <c r="B64" s="1"/>
      <c r="C64" s="21"/>
      <c r="D64" s="1"/>
      <c r="E64" s="21"/>
      <c r="F64" s="21"/>
    </row>
    <row r="65" spans="2:6" x14ac:dyDescent="0.2">
      <c r="B65" s="1"/>
      <c r="C65" s="21"/>
      <c r="D65" s="1"/>
      <c r="E65" s="21"/>
      <c r="F65" s="21"/>
    </row>
    <row r="66" spans="2:6" x14ac:dyDescent="0.2">
      <c r="B66" s="1"/>
      <c r="C66" s="21"/>
      <c r="D66" s="1"/>
      <c r="E66" s="21"/>
      <c r="F66" s="21"/>
    </row>
    <row r="67" spans="2:6" x14ac:dyDescent="0.2">
      <c r="B67" s="1"/>
      <c r="C67" s="21"/>
      <c r="D67" s="1"/>
      <c r="E67" s="21"/>
      <c r="F67" s="21"/>
    </row>
    <row r="68" spans="2:6" x14ac:dyDescent="0.2">
      <c r="B68" s="1"/>
      <c r="C68" s="21"/>
      <c r="D68" s="1"/>
      <c r="E68" s="21"/>
      <c r="F68" s="21"/>
    </row>
    <row r="69" spans="2:6" x14ac:dyDescent="0.2">
      <c r="B69" s="1"/>
      <c r="C69" s="21"/>
      <c r="D69" s="1"/>
      <c r="E69" s="21"/>
      <c r="F69" s="21"/>
    </row>
    <row r="70" spans="2:6" x14ac:dyDescent="0.2">
      <c r="B70" s="1"/>
      <c r="C70" s="21"/>
      <c r="D70" s="1"/>
      <c r="E70" s="21"/>
      <c r="F70" s="21"/>
    </row>
    <row r="71" spans="2:6" x14ac:dyDescent="0.2">
      <c r="B71" s="1"/>
      <c r="C71" s="21"/>
      <c r="D71" s="1"/>
      <c r="E71" s="21"/>
      <c r="F71" s="21"/>
    </row>
    <row r="72" spans="2:6" x14ac:dyDescent="0.2">
      <c r="B72" s="1"/>
      <c r="C72" s="21"/>
      <c r="D72" s="1"/>
      <c r="E72" s="21"/>
      <c r="F72" s="21"/>
    </row>
    <row r="73" spans="2:6" x14ac:dyDescent="0.2">
      <c r="B73" s="1"/>
      <c r="C73" s="21"/>
      <c r="D73" s="1"/>
      <c r="E73" s="21"/>
      <c r="F73" s="21"/>
    </row>
    <row r="74" spans="2:6" x14ac:dyDescent="0.2">
      <c r="B74" s="1"/>
      <c r="C74" s="21"/>
      <c r="D74" s="1"/>
      <c r="E74" s="21"/>
      <c r="F74" s="21"/>
    </row>
    <row r="75" spans="2:6" x14ac:dyDescent="0.2">
      <c r="B75" s="1"/>
      <c r="C75" s="21"/>
      <c r="D75" s="1"/>
      <c r="E75" s="21"/>
      <c r="F75" s="21"/>
    </row>
    <row r="76" spans="2:6" x14ac:dyDescent="0.2">
      <c r="B76" s="1"/>
      <c r="C76" s="21"/>
      <c r="D76" s="1"/>
      <c r="E76" s="21"/>
      <c r="F76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5068-6C20-4AA8-9563-1855B2C51061}">
  <dimension ref="A1:G78"/>
  <sheetViews>
    <sheetView workbookViewId="0">
      <selection activeCell="F29" sqref="F29"/>
    </sheetView>
  </sheetViews>
  <sheetFormatPr defaultRowHeight="12.75" x14ac:dyDescent="0.2"/>
  <cols>
    <col min="1" max="1" width="59.5703125" customWidth="1"/>
    <col min="2" max="2" width="17.5703125" customWidth="1"/>
    <col min="3" max="3" width="17.5703125" style="19" customWidth="1"/>
    <col min="4" max="4" width="17.5703125" customWidth="1"/>
    <col min="5" max="6" width="17.5703125" style="19" customWidth="1"/>
    <col min="7" max="7" width="17.5703125" customWidth="1"/>
  </cols>
  <sheetData>
    <row r="1" spans="1:7" ht="18" x14ac:dyDescent="0.25">
      <c r="A1" s="40" t="s">
        <v>0</v>
      </c>
    </row>
    <row r="2" spans="1:7" ht="18" x14ac:dyDescent="0.25">
      <c r="A2" s="40" t="s">
        <v>182</v>
      </c>
    </row>
    <row r="3" spans="1:7" x14ac:dyDescent="0.2">
      <c r="D3" s="18" t="s">
        <v>157</v>
      </c>
    </row>
    <row r="4" spans="1:7" x14ac:dyDescent="0.2">
      <c r="A4" s="4" t="s">
        <v>176</v>
      </c>
      <c r="D4" s="17">
        <v>44635</v>
      </c>
      <c r="F4" s="34" t="s">
        <v>168</v>
      </c>
    </row>
    <row r="5" spans="1:7" x14ac:dyDescent="0.2">
      <c r="B5" s="10">
        <v>2021</v>
      </c>
      <c r="C5" s="20" t="s">
        <v>62</v>
      </c>
      <c r="D5" s="10">
        <v>2022</v>
      </c>
      <c r="E5" s="20" t="s">
        <v>61</v>
      </c>
      <c r="F5" s="20" t="s">
        <v>61</v>
      </c>
      <c r="G5" s="20" t="s">
        <v>69</v>
      </c>
    </row>
    <row r="6" spans="1:7" x14ac:dyDescent="0.2">
      <c r="G6" s="19"/>
    </row>
    <row r="7" spans="1:7" x14ac:dyDescent="0.2">
      <c r="A7" s="4" t="s">
        <v>31</v>
      </c>
      <c r="G7" s="19"/>
    </row>
    <row r="8" spans="1:7" x14ac:dyDescent="0.2">
      <c r="A8" s="3" t="s">
        <v>94</v>
      </c>
      <c r="B8" s="1">
        <v>475</v>
      </c>
      <c r="C8" s="21">
        <v>0</v>
      </c>
      <c r="D8" s="1">
        <v>0</v>
      </c>
      <c r="E8" s="21">
        <v>0</v>
      </c>
      <c r="F8" s="21">
        <v>0</v>
      </c>
      <c r="G8" s="21">
        <v>0</v>
      </c>
    </row>
    <row r="9" spans="1:7" x14ac:dyDescent="0.2">
      <c r="A9" t="s">
        <v>76</v>
      </c>
      <c r="B9" s="1">
        <v>-140</v>
      </c>
      <c r="C9" s="21">
        <v>0</v>
      </c>
      <c r="D9" s="1">
        <v>0</v>
      </c>
      <c r="E9" s="21">
        <v>500</v>
      </c>
      <c r="F9" s="21">
        <v>500</v>
      </c>
      <c r="G9" s="21">
        <v>500</v>
      </c>
    </row>
    <row r="10" spans="1:7" x14ac:dyDescent="0.2">
      <c r="A10" s="3" t="s">
        <v>95</v>
      </c>
      <c r="B10" s="1">
        <v>140</v>
      </c>
      <c r="C10" s="21">
        <v>0</v>
      </c>
      <c r="D10" s="1">
        <v>0</v>
      </c>
      <c r="E10" s="21">
        <v>0</v>
      </c>
      <c r="F10" s="21">
        <v>0</v>
      </c>
      <c r="G10" s="21">
        <v>0</v>
      </c>
    </row>
    <row r="11" spans="1:7" x14ac:dyDescent="0.2">
      <c r="A11" t="s">
        <v>77</v>
      </c>
      <c r="B11" s="1">
        <v>140</v>
      </c>
      <c r="C11" s="21">
        <v>0</v>
      </c>
      <c r="D11" s="1">
        <v>0</v>
      </c>
      <c r="E11" s="21">
        <v>12500</v>
      </c>
      <c r="F11" s="21">
        <v>12500</v>
      </c>
      <c r="G11" s="21">
        <v>12500</v>
      </c>
    </row>
    <row r="12" spans="1:7" x14ac:dyDescent="0.2">
      <c r="A12" s="3" t="s">
        <v>96</v>
      </c>
      <c r="B12" s="1">
        <v>-1781.13</v>
      </c>
      <c r="C12" s="21">
        <v>0</v>
      </c>
      <c r="D12" s="1">
        <v>0</v>
      </c>
      <c r="E12" s="21">
        <v>0</v>
      </c>
      <c r="F12" s="21">
        <v>0</v>
      </c>
      <c r="G12" s="21">
        <v>0</v>
      </c>
    </row>
    <row r="13" spans="1:7" x14ac:dyDescent="0.2">
      <c r="A13" s="3" t="s">
        <v>97</v>
      </c>
      <c r="B13" s="1">
        <v>-76.260000000000005</v>
      </c>
      <c r="C13" s="21">
        <v>0</v>
      </c>
      <c r="D13" s="1">
        <v>0</v>
      </c>
      <c r="E13" s="21">
        <v>0</v>
      </c>
      <c r="F13" s="21">
        <v>0</v>
      </c>
      <c r="G13" s="21">
        <v>0</v>
      </c>
    </row>
    <row r="14" spans="1:7" x14ac:dyDescent="0.2">
      <c r="A14" t="s">
        <v>78</v>
      </c>
      <c r="B14" s="1">
        <v>0</v>
      </c>
      <c r="C14" s="21">
        <v>0</v>
      </c>
      <c r="D14" s="1">
        <v>637.5</v>
      </c>
      <c r="E14" s="21">
        <v>7000</v>
      </c>
      <c r="F14" s="21">
        <v>7000</v>
      </c>
      <c r="G14" s="21">
        <v>7000</v>
      </c>
    </row>
    <row r="15" spans="1:7" x14ac:dyDescent="0.2">
      <c r="A15" t="s">
        <v>79</v>
      </c>
      <c r="B15" s="1">
        <v>0</v>
      </c>
      <c r="C15" s="21">
        <v>2000</v>
      </c>
      <c r="D15" s="1">
        <v>666.92</v>
      </c>
      <c r="E15" s="21">
        <v>3000</v>
      </c>
      <c r="F15" s="21">
        <v>3000</v>
      </c>
      <c r="G15" s="21">
        <v>0</v>
      </c>
    </row>
    <row r="16" spans="1:7" x14ac:dyDescent="0.2">
      <c r="A16" t="s">
        <v>80</v>
      </c>
      <c r="B16" s="1">
        <v>0</v>
      </c>
      <c r="C16" s="21">
        <v>475</v>
      </c>
      <c r="D16" s="1">
        <v>1423.32</v>
      </c>
      <c r="E16" s="21">
        <v>0</v>
      </c>
      <c r="F16" s="21">
        <v>0</v>
      </c>
      <c r="G16" s="21">
        <v>0</v>
      </c>
    </row>
    <row r="17" spans="1:7" x14ac:dyDescent="0.2">
      <c r="A17" t="s">
        <v>81</v>
      </c>
      <c r="B17" s="1">
        <v>0</v>
      </c>
      <c r="C17" s="21">
        <v>0</v>
      </c>
      <c r="D17" s="1">
        <v>2500</v>
      </c>
      <c r="E17" s="21">
        <v>2500</v>
      </c>
      <c r="F17" s="21">
        <v>2500</v>
      </c>
      <c r="G17" s="21">
        <v>2500</v>
      </c>
    </row>
    <row r="18" spans="1:7" x14ac:dyDescent="0.2">
      <c r="A18" t="s">
        <v>82</v>
      </c>
      <c r="B18" s="1">
        <v>0</v>
      </c>
      <c r="C18" s="21">
        <v>0</v>
      </c>
      <c r="D18" s="1">
        <v>108.33</v>
      </c>
      <c r="E18" s="21">
        <v>0</v>
      </c>
      <c r="F18" s="21">
        <v>0</v>
      </c>
      <c r="G18" s="21">
        <v>0</v>
      </c>
    </row>
    <row r="19" spans="1:7" x14ac:dyDescent="0.2">
      <c r="A19" t="s">
        <v>83</v>
      </c>
      <c r="B19" s="1">
        <v>0</v>
      </c>
      <c r="C19" s="21">
        <v>0</v>
      </c>
      <c r="D19" s="1">
        <v>166.66</v>
      </c>
      <c r="E19" s="21">
        <v>0</v>
      </c>
      <c r="F19" s="21">
        <v>0</v>
      </c>
      <c r="G19" s="21">
        <v>0</v>
      </c>
    </row>
    <row r="20" spans="1:7" x14ac:dyDescent="0.2">
      <c r="A20" t="s">
        <v>84</v>
      </c>
      <c r="B20" s="1">
        <v>0</v>
      </c>
      <c r="C20" s="21">
        <v>0</v>
      </c>
      <c r="D20" s="1">
        <v>2438.34</v>
      </c>
      <c r="E20" s="21">
        <v>0</v>
      </c>
      <c r="F20" s="21">
        <v>0</v>
      </c>
      <c r="G20" s="21">
        <v>0</v>
      </c>
    </row>
    <row r="21" spans="1:7" x14ac:dyDescent="0.2">
      <c r="A21" t="s">
        <v>85</v>
      </c>
      <c r="B21" s="1">
        <v>1469.16</v>
      </c>
      <c r="C21" s="21">
        <v>0</v>
      </c>
      <c r="D21" s="1">
        <v>3988.34</v>
      </c>
      <c r="E21" s="21">
        <v>0</v>
      </c>
      <c r="F21" s="21">
        <v>0</v>
      </c>
      <c r="G21" s="21">
        <v>0</v>
      </c>
    </row>
    <row r="22" spans="1:7" x14ac:dyDescent="0.2">
      <c r="B22" s="12">
        <f>SUM(B8:B21)</f>
        <v>226.76999999999998</v>
      </c>
      <c r="C22" s="22">
        <f t="shared" ref="C22:G22" si="0">SUM(C8:C21)</f>
        <v>2475</v>
      </c>
      <c r="D22" s="12">
        <f t="shared" si="0"/>
        <v>11929.41</v>
      </c>
      <c r="E22" s="22">
        <f t="shared" si="0"/>
        <v>25500</v>
      </c>
      <c r="F22" s="22">
        <f t="shared" ref="F22" si="1">SUM(F8:F21)</f>
        <v>25500</v>
      </c>
      <c r="G22" s="22">
        <f t="shared" si="0"/>
        <v>22500</v>
      </c>
    </row>
    <row r="23" spans="1:7" x14ac:dyDescent="0.2">
      <c r="B23" s="1"/>
      <c r="C23" s="21"/>
      <c r="D23" s="1"/>
      <c r="E23" s="21"/>
      <c r="F23" s="21"/>
      <c r="G23" s="21"/>
    </row>
    <row r="24" spans="1:7" x14ac:dyDescent="0.2">
      <c r="A24" s="4" t="s">
        <v>64</v>
      </c>
      <c r="B24" s="1"/>
      <c r="C24" s="21"/>
      <c r="D24" s="1"/>
      <c r="E24" s="21"/>
      <c r="F24" s="21"/>
      <c r="G24" s="21"/>
    </row>
    <row r="25" spans="1:7" x14ac:dyDescent="0.2">
      <c r="A25" s="3" t="s">
        <v>99</v>
      </c>
      <c r="B25" s="1">
        <v>268.51</v>
      </c>
      <c r="C25" s="21">
        <v>76</v>
      </c>
      <c r="D25" s="1">
        <v>0</v>
      </c>
      <c r="E25" s="21">
        <v>0</v>
      </c>
      <c r="F25" s="21">
        <v>0</v>
      </c>
      <c r="G25" s="21">
        <v>0</v>
      </c>
    </row>
    <row r="26" spans="1:7" x14ac:dyDescent="0.2">
      <c r="A26" s="3" t="s">
        <v>100</v>
      </c>
      <c r="B26" s="1">
        <v>1561.77</v>
      </c>
      <c r="C26" s="21">
        <v>0</v>
      </c>
      <c r="D26" s="1">
        <v>0</v>
      </c>
      <c r="E26" s="21">
        <v>0</v>
      </c>
      <c r="F26" s="21">
        <v>0</v>
      </c>
      <c r="G26" s="21">
        <v>0</v>
      </c>
    </row>
    <row r="27" spans="1:7" x14ac:dyDescent="0.2">
      <c r="A27" t="s">
        <v>86</v>
      </c>
      <c r="B27" s="1">
        <v>0</v>
      </c>
      <c r="C27" s="21">
        <v>0</v>
      </c>
      <c r="D27" s="1">
        <v>120</v>
      </c>
      <c r="E27" s="21">
        <v>0</v>
      </c>
      <c r="F27" s="21">
        <v>0</v>
      </c>
      <c r="G27" s="21">
        <v>0</v>
      </c>
    </row>
    <row r="28" spans="1:7" x14ac:dyDescent="0.2">
      <c r="A28" t="s">
        <v>87</v>
      </c>
      <c r="B28" s="1">
        <v>320</v>
      </c>
      <c r="C28" s="21">
        <v>0</v>
      </c>
      <c r="D28" s="1">
        <v>0</v>
      </c>
      <c r="E28" s="21">
        <v>15000</v>
      </c>
      <c r="F28" s="21">
        <v>15000</v>
      </c>
      <c r="G28" s="21">
        <v>15000</v>
      </c>
    </row>
    <row r="29" spans="1:7" x14ac:dyDescent="0.2">
      <c r="A29" s="3" t="s">
        <v>198</v>
      </c>
      <c r="B29" s="1">
        <v>0</v>
      </c>
      <c r="C29" s="21">
        <v>0</v>
      </c>
      <c r="D29" s="1">
        <v>1069.57</v>
      </c>
      <c r="E29" s="21">
        <v>0</v>
      </c>
      <c r="F29" s="21">
        <v>0</v>
      </c>
      <c r="G29" s="21">
        <v>0</v>
      </c>
    </row>
    <row r="30" spans="1:7" x14ac:dyDescent="0.2">
      <c r="A30" t="s">
        <v>88</v>
      </c>
      <c r="B30" s="1">
        <v>0</v>
      </c>
      <c r="C30" s="21">
        <v>140</v>
      </c>
      <c r="D30" s="1">
        <v>0</v>
      </c>
      <c r="E30" s="21">
        <v>500</v>
      </c>
      <c r="F30" s="21">
        <v>500</v>
      </c>
      <c r="G30" s="21">
        <v>500</v>
      </c>
    </row>
    <row r="31" spans="1:7" x14ac:dyDescent="0.2">
      <c r="A31" t="s">
        <v>89</v>
      </c>
      <c r="B31" s="1">
        <v>0</v>
      </c>
      <c r="C31" s="21">
        <v>500</v>
      </c>
      <c r="D31" s="1">
        <v>0</v>
      </c>
      <c r="E31" s="21">
        <v>500</v>
      </c>
      <c r="F31" s="21">
        <v>500</v>
      </c>
      <c r="G31" s="21">
        <v>500</v>
      </c>
    </row>
    <row r="32" spans="1:7" x14ac:dyDescent="0.2">
      <c r="A32" t="s">
        <v>90</v>
      </c>
      <c r="B32" s="1">
        <v>0</v>
      </c>
      <c r="C32" s="21">
        <v>0</v>
      </c>
      <c r="D32" s="1">
        <v>453.66</v>
      </c>
      <c r="E32" s="21">
        <v>0</v>
      </c>
      <c r="F32" s="21">
        <v>0</v>
      </c>
      <c r="G32" s="21">
        <v>0</v>
      </c>
    </row>
    <row r="33" spans="1:7" x14ac:dyDescent="0.2">
      <c r="A33" t="s">
        <v>78</v>
      </c>
      <c r="B33" s="1">
        <v>0</v>
      </c>
      <c r="C33" s="21">
        <v>0</v>
      </c>
      <c r="D33" s="1">
        <v>0</v>
      </c>
      <c r="E33" s="21">
        <v>7000</v>
      </c>
      <c r="F33" s="21">
        <v>7000</v>
      </c>
      <c r="G33" s="21">
        <v>7000</v>
      </c>
    </row>
    <row r="34" spans="1:7" x14ac:dyDescent="0.2">
      <c r="A34" t="s">
        <v>91</v>
      </c>
      <c r="B34" s="1">
        <v>0</v>
      </c>
      <c r="C34" s="21">
        <v>2000</v>
      </c>
      <c r="D34" s="1">
        <v>0</v>
      </c>
      <c r="E34" s="21">
        <v>3000</v>
      </c>
      <c r="F34" s="21">
        <v>3000</v>
      </c>
      <c r="G34" s="21">
        <v>0</v>
      </c>
    </row>
    <row r="35" spans="1:7" x14ac:dyDescent="0.2">
      <c r="A35" t="s">
        <v>92</v>
      </c>
      <c r="B35" s="1">
        <v>0</v>
      </c>
      <c r="C35" s="21">
        <v>1562</v>
      </c>
      <c r="D35" s="1">
        <v>1715.24</v>
      </c>
      <c r="E35" s="21">
        <v>0</v>
      </c>
      <c r="F35" s="21">
        <v>0</v>
      </c>
      <c r="G35" s="21">
        <v>0</v>
      </c>
    </row>
    <row r="36" spans="1:7" x14ac:dyDescent="0.2">
      <c r="A36" t="s">
        <v>93</v>
      </c>
      <c r="B36" s="1">
        <v>0</v>
      </c>
      <c r="C36" s="21">
        <v>0</v>
      </c>
      <c r="D36" s="1">
        <v>3249.69</v>
      </c>
      <c r="E36" s="21">
        <v>0</v>
      </c>
      <c r="F36" s="21">
        <v>0</v>
      </c>
      <c r="G36" s="21">
        <v>0</v>
      </c>
    </row>
    <row r="37" spans="1:7" x14ac:dyDescent="0.2">
      <c r="B37" s="12">
        <f t="shared" ref="B37:G37" si="2">SUM(B25:B36)</f>
        <v>2150.2799999999997</v>
      </c>
      <c r="C37" s="22">
        <f t="shared" si="2"/>
        <v>4278</v>
      </c>
      <c r="D37" s="12">
        <f t="shared" si="2"/>
        <v>6608.16</v>
      </c>
      <c r="E37" s="22">
        <f t="shared" si="2"/>
        <v>26000</v>
      </c>
      <c r="F37" s="22">
        <f t="shared" si="2"/>
        <v>26000</v>
      </c>
      <c r="G37" s="22">
        <f t="shared" si="2"/>
        <v>23000</v>
      </c>
    </row>
    <row r="38" spans="1:7" x14ac:dyDescent="0.2">
      <c r="B38" s="1"/>
      <c r="C38" s="21"/>
      <c r="D38" s="1"/>
      <c r="E38" s="21"/>
      <c r="F38" s="21"/>
      <c r="G38" s="21"/>
    </row>
    <row r="39" spans="1:7" x14ac:dyDescent="0.2">
      <c r="A39" s="4" t="s">
        <v>8</v>
      </c>
      <c r="B39" s="12">
        <f t="shared" ref="B39:G39" si="3">SUM(B22-B37)</f>
        <v>-1923.5099999999998</v>
      </c>
      <c r="C39" s="22">
        <f t="shared" si="3"/>
        <v>-1803</v>
      </c>
      <c r="D39" s="12">
        <f t="shared" si="3"/>
        <v>5321.25</v>
      </c>
      <c r="E39" s="22">
        <f t="shared" si="3"/>
        <v>-500</v>
      </c>
      <c r="F39" s="22">
        <f t="shared" si="3"/>
        <v>-500</v>
      </c>
      <c r="G39" s="22">
        <f t="shared" si="3"/>
        <v>-500</v>
      </c>
    </row>
    <row r="40" spans="1:7" x14ac:dyDescent="0.2">
      <c r="B40" s="1"/>
      <c r="C40" s="21"/>
      <c r="D40" s="1"/>
      <c r="E40" s="21"/>
      <c r="F40" s="21"/>
      <c r="G40" s="21"/>
    </row>
    <row r="41" spans="1:7" x14ac:dyDescent="0.2">
      <c r="B41" s="1"/>
      <c r="C41" s="21"/>
      <c r="D41" s="1"/>
      <c r="E41" s="21"/>
      <c r="F41" s="21"/>
      <c r="G41" s="21"/>
    </row>
    <row r="42" spans="1:7" x14ac:dyDescent="0.2">
      <c r="A42" s="4" t="s">
        <v>5</v>
      </c>
      <c r="B42" s="1"/>
      <c r="C42" s="21"/>
      <c r="D42" s="1"/>
      <c r="E42" s="21"/>
      <c r="F42" s="21"/>
      <c r="G42" s="21"/>
    </row>
    <row r="43" spans="1:7" x14ac:dyDescent="0.2">
      <c r="A43" t="s">
        <v>45</v>
      </c>
      <c r="B43" s="1">
        <v>19500</v>
      </c>
      <c r="C43" s="21">
        <v>0</v>
      </c>
      <c r="D43" s="1">
        <v>33.5</v>
      </c>
      <c r="E43" s="21">
        <v>0</v>
      </c>
      <c r="F43" s="21">
        <v>0</v>
      </c>
      <c r="G43" s="21">
        <v>0</v>
      </c>
    </row>
    <row r="44" spans="1:7" x14ac:dyDescent="0.2">
      <c r="A44" s="3" t="s">
        <v>101</v>
      </c>
      <c r="B44" s="1">
        <v>21.67</v>
      </c>
      <c r="C44" s="21">
        <v>0</v>
      </c>
      <c r="D44" s="1">
        <v>0</v>
      </c>
      <c r="E44" s="21">
        <v>0</v>
      </c>
      <c r="F44" s="21">
        <v>0</v>
      </c>
      <c r="G44" s="21">
        <v>0</v>
      </c>
    </row>
    <row r="45" spans="1:7" x14ac:dyDescent="0.2">
      <c r="A45" t="s">
        <v>30</v>
      </c>
      <c r="B45" s="12">
        <f>SUM(B43:B44)</f>
        <v>19521.669999999998</v>
      </c>
      <c r="C45" s="22">
        <f t="shared" ref="C45:G45" si="4">SUM(C43:C44)</f>
        <v>0</v>
      </c>
      <c r="D45" s="12">
        <f t="shared" si="4"/>
        <v>33.5</v>
      </c>
      <c r="E45" s="22">
        <f t="shared" si="4"/>
        <v>0</v>
      </c>
      <c r="F45" s="22">
        <f t="shared" ref="F45" si="5">SUM(F43:F44)</f>
        <v>0</v>
      </c>
      <c r="G45" s="22">
        <f t="shared" si="4"/>
        <v>0</v>
      </c>
    </row>
    <row r="46" spans="1:7" x14ac:dyDescent="0.2">
      <c r="B46" s="1"/>
      <c r="C46" s="21"/>
      <c r="D46" s="1"/>
      <c r="E46" s="21"/>
      <c r="F46" s="21"/>
      <c r="G46" s="21"/>
    </row>
    <row r="47" spans="1:7" ht="13.5" thickBot="1" x14ac:dyDescent="0.25">
      <c r="A47" s="4" t="s">
        <v>70</v>
      </c>
      <c r="B47" s="14">
        <f>SUM(B39+B45)</f>
        <v>17598.16</v>
      </c>
      <c r="C47" s="24">
        <f t="shared" ref="C47:G47" si="6">SUM(C39+C45)</f>
        <v>-1803</v>
      </c>
      <c r="D47" s="14">
        <f t="shared" si="6"/>
        <v>5354.75</v>
      </c>
      <c r="E47" s="24">
        <f t="shared" si="6"/>
        <v>-500</v>
      </c>
      <c r="F47" s="24">
        <f t="shared" ref="F47" si="7">SUM(F39+F45)</f>
        <v>-500</v>
      </c>
      <c r="G47" s="24">
        <f t="shared" si="6"/>
        <v>-500</v>
      </c>
    </row>
    <row r="48" spans="1:7" ht="13.5" thickTop="1" x14ac:dyDescent="0.2">
      <c r="B48" s="1"/>
      <c r="C48" s="21"/>
      <c r="D48" s="1"/>
      <c r="E48" s="21"/>
      <c r="F48" s="21"/>
    </row>
    <row r="49" spans="2:6" x14ac:dyDescent="0.2">
      <c r="B49" s="1"/>
      <c r="C49" s="21"/>
      <c r="D49" s="1"/>
      <c r="E49" s="21"/>
      <c r="F49" s="21"/>
    </row>
    <row r="50" spans="2:6" x14ac:dyDescent="0.2">
      <c r="B50" s="1"/>
      <c r="C50" s="21"/>
      <c r="D50" s="1"/>
      <c r="E50" s="21"/>
      <c r="F50" s="21"/>
    </row>
    <row r="51" spans="2:6" x14ac:dyDescent="0.2">
      <c r="B51" s="1"/>
      <c r="C51" s="21"/>
      <c r="D51" s="1"/>
      <c r="E51" s="21"/>
      <c r="F51" s="21"/>
    </row>
    <row r="52" spans="2:6" x14ac:dyDescent="0.2">
      <c r="B52" s="1"/>
      <c r="C52" s="21"/>
      <c r="D52" s="1"/>
      <c r="E52" s="21"/>
      <c r="F52" s="21"/>
    </row>
    <row r="53" spans="2:6" x14ac:dyDescent="0.2">
      <c r="B53" s="1"/>
      <c r="C53" s="21"/>
      <c r="D53" s="1"/>
      <c r="E53" s="21"/>
      <c r="F53" s="21"/>
    </row>
    <row r="54" spans="2:6" x14ac:dyDescent="0.2">
      <c r="B54" s="1"/>
      <c r="C54" s="21"/>
      <c r="D54" s="1"/>
      <c r="E54" s="21"/>
      <c r="F54" s="21"/>
    </row>
    <row r="55" spans="2:6" x14ac:dyDescent="0.2">
      <c r="B55" s="1"/>
      <c r="C55" s="21"/>
      <c r="D55" s="1"/>
      <c r="E55" s="21"/>
      <c r="F55" s="21"/>
    </row>
    <row r="56" spans="2:6" x14ac:dyDescent="0.2">
      <c r="B56" s="1"/>
      <c r="C56" s="21"/>
      <c r="D56" s="1"/>
      <c r="E56" s="21"/>
      <c r="F56" s="21"/>
    </row>
    <row r="57" spans="2:6" x14ac:dyDescent="0.2">
      <c r="B57" s="1"/>
      <c r="C57" s="21"/>
      <c r="D57" s="1"/>
      <c r="E57" s="21"/>
      <c r="F57" s="21"/>
    </row>
    <row r="58" spans="2:6" x14ac:dyDescent="0.2">
      <c r="B58" s="1"/>
      <c r="C58" s="21"/>
      <c r="D58" s="1"/>
      <c r="E58" s="21"/>
      <c r="F58" s="21"/>
    </row>
    <row r="59" spans="2:6" x14ac:dyDescent="0.2">
      <c r="B59" s="1"/>
      <c r="C59" s="21"/>
      <c r="D59" s="1"/>
      <c r="E59" s="21"/>
      <c r="F59" s="21"/>
    </row>
    <row r="60" spans="2:6" x14ac:dyDescent="0.2">
      <c r="B60" s="1"/>
      <c r="C60" s="21"/>
      <c r="D60" s="1"/>
      <c r="E60" s="21"/>
      <c r="F60" s="21"/>
    </row>
    <row r="61" spans="2:6" x14ac:dyDescent="0.2">
      <c r="B61" s="1"/>
      <c r="C61" s="21"/>
      <c r="D61" s="1"/>
      <c r="E61" s="21"/>
      <c r="F61" s="21"/>
    </row>
    <row r="62" spans="2:6" x14ac:dyDescent="0.2">
      <c r="B62" s="1"/>
      <c r="C62" s="21"/>
      <c r="D62" s="1"/>
      <c r="E62" s="21"/>
      <c r="F62" s="21"/>
    </row>
    <row r="63" spans="2:6" x14ac:dyDescent="0.2">
      <c r="B63" s="1"/>
      <c r="C63" s="21"/>
      <c r="D63" s="1"/>
      <c r="E63" s="21"/>
      <c r="F63" s="21"/>
    </row>
    <row r="64" spans="2:6" x14ac:dyDescent="0.2">
      <c r="B64" s="1"/>
      <c r="C64" s="21"/>
      <c r="D64" s="1"/>
      <c r="E64" s="21"/>
      <c r="F64" s="21"/>
    </row>
    <row r="65" spans="2:6" x14ac:dyDescent="0.2">
      <c r="B65" s="1"/>
      <c r="C65" s="21"/>
      <c r="D65" s="1"/>
      <c r="E65" s="21"/>
      <c r="F65" s="21"/>
    </row>
    <row r="66" spans="2:6" x14ac:dyDescent="0.2">
      <c r="B66" s="1"/>
      <c r="C66" s="21"/>
      <c r="D66" s="1"/>
      <c r="E66" s="21"/>
      <c r="F66" s="21"/>
    </row>
    <row r="67" spans="2:6" x14ac:dyDescent="0.2">
      <c r="B67" s="1"/>
      <c r="C67" s="21"/>
      <c r="D67" s="1"/>
      <c r="E67" s="21"/>
      <c r="F67" s="21"/>
    </row>
    <row r="68" spans="2:6" x14ac:dyDescent="0.2">
      <c r="B68" s="1"/>
      <c r="C68" s="21"/>
      <c r="D68" s="1"/>
      <c r="E68" s="21"/>
      <c r="F68" s="21"/>
    </row>
    <row r="69" spans="2:6" x14ac:dyDescent="0.2">
      <c r="B69" s="1"/>
      <c r="C69" s="21"/>
      <c r="D69" s="1"/>
      <c r="E69" s="21"/>
      <c r="F69" s="21"/>
    </row>
    <row r="70" spans="2:6" x14ac:dyDescent="0.2">
      <c r="B70" s="1"/>
      <c r="C70" s="21"/>
      <c r="D70" s="1"/>
      <c r="E70" s="21"/>
      <c r="F70" s="21"/>
    </row>
    <row r="71" spans="2:6" x14ac:dyDescent="0.2">
      <c r="B71" s="1"/>
      <c r="C71" s="21"/>
      <c r="D71" s="1"/>
      <c r="E71" s="21"/>
      <c r="F71" s="21"/>
    </row>
    <row r="72" spans="2:6" x14ac:dyDescent="0.2">
      <c r="B72" s="1"/>
      <c r="C72" s="21"/>
      <c r="D72" s="1"/>
      <c r="E72" s="21"/>
      <c r="F72" s="21"/>
    </row>
    <row r="73" spans="2:6" x14ac:dyDescent="0.2">
      <c r="B73" s="1"/>
      <c r="C73" s="21"/>
      <c r="D73" s="1"/>
      <c r="E73" s="21"/>
      <c r="F73" s="21"/>
    </row>
    <row r="74" spans="2:6" x14ac:dyDescent="0.2">
      <c r="B74" s="1"/>
      <c r="C74" s="21"/>
      <c r="D74" s="1"/>
      <c r="E74" s="21"/>
      <c r="F74" s="21"/>
    </row>
    <row r="75" spans="2:6" x14ac:dyDescent="0.2">
      <c r="B75" s="1"/>
      <c r="C75" s="21"/>
      <c r="D75" s="1"/>
      <c r="E75" s="21"/>
      <c r="F75" s="21"/>
    </row>
    <row r="76" spans="2:6" x14ac:dyDescent="0.2">
      <c r="B76" s="1"/>
      <c r="C76" s="21"/>
      <c r="D76" s="1"/>
      <c r="E76" s="21"/>
      <c r="F76" s="21"/>
    </row>
    <row r="77" spans="2:6" x14ac:dyDescent="0.2">
      <c r="B77" s="1"/>
      <c r="C77" s="21"/>
      <c r="D77" s="1"/>
      <c r="E77" s="21"/>
      <c r="F77" s="21"/>
    </row>
    <row r="78" spans="2:6" x14ac:dyDescent="0.2">
      <c r="B78" s="1"/>
      <c r="C78" s="21"/>
      <c r="D78" s="1"/>
      <c r="E78" s="21"/>
      <c r="F78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05365-5899-440D-87BA-5772C7E5AF9B}">
  <dimension ref="A1:G42"/>
  <sheetViews>
    <sheetView workbookViewId="0">
      <selection activeCell="B28" sqref="B28"/>
    </sheetView>
  </sheetViews>
  <sheetFormatPr defaultRowHeight="12.75" x14ac:dyDescent="0.2"/>
  <cols>
    <col min="1" max="1" width="59" customWidth="1"/>
    <col min="2" max="2" width="17.5703125" customWidth="1"/>
    <col min="3" max="3" width="17.5703125" style="19" customWidth="1"/>
    <col min="4" max="4" width="17.5703125" customWidth="1"/>
    <col min="5" max="6" width="17.5703125" style="19" customWidth="1"/>
    <col min="7" max="7" width="17.5703125" customWidth="1"/>
  </cols>
  <sheetData>
    <row r="1" spans="1:7" ht="18" x14ac:dyDescent="0.25">
      <c r="A1" s="40" t="s">
        <v>0</v>
      </c>
    </row>
    <row r="2" spans="1:7" ht="18" x14ac:dyDescent="0.25">
      <c r="A2" s="40" t="s">
        <v>182</v>
      </c>
    </row>
    <row r="4" spans="1:7" ht="12.6" customHeight="1" x14ac:dyDescent="0.2">
      <c r="A4" s="2" t="s">
        <v>175</v>
      </c>
      <c r="B4" s="6"/>
      <c r="C4" s="26"/>
      <c r="D4" s="18" t="s">
        <v>157</v>
      </c>
    </row>
    <row r="5" spans="1:7" x14ac:dyDescent="0.2">
      <c r="D5" s="17">
        <v>44635</v>
      </c>
      <c r="F5" s="34" t="s">
        <v>168</v>
      </c>
    </row>
    <row r="6" spans="1:7" x14ac:dyDescent="0.2">
      <c r="B6" s="10">
        <v>2021</v>
      </c>
      <c r="C6" s="20" t="s">
        <v>62</v>
      </c>
      <c r="D6" s="10">
        <v>2022</v>
      </c>
      <c r="E6" s="20" t="s">
        <v>61</v>
      </c>
      <c r="F6" s="20" t="s">
        <v>61</v>
      </c>
      <c r="G6" s="20" t="s">
        <v>69</v>
      </c>
    </row>
    <row r="7" spans="1:7" x14ac:dyDescent="0.2">
      <c r="G7" s="19"/>
    </row>
    <row r="8" spans="1:7" x14ac:dyDescent="0.2">
      <c r="A8" s="4" t="s">
        <v>31</v>
      </c>
      <c r="G8" s="19"/>
    </row>
    <row r="9" spans="1:7" x14ac:dyDescent="0.2">
      <c r="A9" s="3" t="s">
        <v>75</v>
      </c>
      <c r="B9" s="1">
        <v>9</v>
      </c>
      <c r="C9" s="21">
        <v>0</v>
      </c>
      <c r="D9" s="1">
        <v>0</v>
      </c>
      <c r="E9" s="21">
        <v>0</v>
      </c>
      <c r="F9" s="21">
        <v>0</v>
      </c>
      <c r="G9" s="21">
        <v>0</v>
      </c>
    </row>
    <row r="10" spans="1:7" x14ac:dyDescent="0.2">
      <c r="A10" t="s">
        <v>71</v>
      </c>
      <c r="B10" s="1">
        <v>0</v>
      </c>
      <c r="C10" s="21">
        <v>0</v>
      </c>
      <c r="D10" s="1">
        <v>825</v>
      </c>
      <c r="E10" s="21">
        <v>0</v>
      </c>
      <c r="F10" s="21">
        <v>0</v>
      </c>
      <c r="G10" s="21">
        <v>0</v>
      </c>
    </row>
    <row r="11" spans="1:7" x14ac:dyDescent="0.2">
      <c r="B11" s="12">
        <f>SUM(B9:B10)</f>
        <v>9</v>
      </c>
      <c r="C11" s="22">
        <f t="shared" ref="C11:G11" si="0">SUM(C9:C10)</f>
        <v>0</v>
      </c>
      <c r="D11" s="12">
        <f t="shared" si="0"/>
        <v>825</v>
      </c>
      <c r="E11" s="22">
        <f t="shared" si="0"/>
        <v>0</v>
      </c>
      <c r="F11" s="22">
        <f t="shared" ref="F11" si="1">SUM(F9:F10)</f>
        <v>0</v>
      </c>
      <c r="G11" s="25">
        <f t="shared" si="0"/>
        <v>0</v>
      </c>
    </row>
    <row r="12" spans="1:7" x14ac:dyDescent="0.2">
      <c r="B12" s="1"/>
      <c r="C12" s="21"/>
      <c r="D12" s="1"/>
      <c r="E12" s="21"/>
      <c r="F12" s="21"/>
      <c r="G12" s="21"/>
    </row>
    <row r="13" spans="1:7" x14ac:dyDescent="0.2">
      <c r="A13" s="4" t="s">
        <v>64</v>
      </c>
      <c r="B13" s="1"/>
      <c r="C13" s="21"/>
      <c r="D13" s="1"/>
      <c r="E13" s="21"/>
      <c r="F13" s="21"/>
      <c r="G13" s="21"/>
    </row>
    <row r="14" spans="1:7" x14ac:dyDescent="0.2">
      <c r="A14" t="s">
        <v>40</v>
      </c>
      <c r="B14" s="1">
        <v>0</v>
      </c>
      <c r="C14" s="21">
        <v>0</v>
      </c>
      <c r="D14" s="1">
        <v>51.27</v>
      </c>
      <c r="E14" s="21">
        <v>0</v>
      </c>
      <c r="F14" s="21">
        <v>0</v>
      </c>
      <c r="G14" s="21">
        <v>0</v>
      </c>
    </row>
    <row r="15" spans="1:7" x14ac:dyDescent="0.2">
      <c r="A15" t="s">
        <v>72</v>
      </c>
      <c r="B15" s="1">
        <v>116.78</v>
      </c>
      <c r="C15" s="21">
        <v>0</v>
      </c>
      <c r="D15" s="1">
        <v>1590.99</v>
      </c>
      <c r="E15" s="21">
        <v>13658</v>
      </c>
      <c r="F15" s="21">
        <v>13658</v>
      </c>
      <c r="G15" s="21">
        <v>1500</v>
      </c>
    </row>
    <row r="16" spans="1:7" x14ac:dyDescent="0.2">
      <c r="A16" t="s">
        <v>183</v>
      </c>
      <c r="B16" s="1">
        <v>0</v>
      </c>
      <c r="C16" s="21">
        <v>0</v>
      </c>
      <c r="D16" s="1">
        <v>0</v>
      </c>
      <c r="E16" s="21">
        <v>5000</v>
      </c>
      <c r="F16" s="21">
        <v>5000</v>
      </c>
      <c r="G16" s="21">
        <v>7000</v>
      </c>
    </row>
    <row r="17" spans="1:7" x14ac:dyDescent="0.2">
      <c r="A17" t="s">
        <v>73</v>
      </c>
      <c r="B17" s="1">
        <v>0</v>
      </c>
      <c r="C17" s="21">
        <v>340</v>
      </c>
      <c r="D17" s="1">
        <v>500</v>
      </c>
      <c r="E17" s="21">
        <v>1000</v>
      </c>
      <c r="F17" s="21">
        <v>1000</v>
      </c>
      <c r="G17" s="21">
        <v>2000</v>
      </c>
    </row>
    <row r="18" spans="1:7" x14ac:dyDescent="0.2">
      <c r="A18" t="s">
        <v>74</v>
      </c>
      <c r="B18" s="1">
        <v>239.56</v>
      </c>
      <c r="C18" s="21">
        <v>0</v>
      </c>
      <c r="D18" s="1">
        <v>0</v>
      </c>
      <c r="E18" s="21">
        <v>1000</v>
      </c>
      <c r="F18" s="21">
        <v>1000</v>
      </c>
      <c r="G18" s="21">
        <v>2000</v>
      </c>
    </row>
    <row r="19" spans="1:7" x14ac:dyDescent="0.2">
      <c r="B19" s="12">
        <f>SUM(B14:B18)</f>
        <v>356.34000000000003</v>
      </c>
      <c r="C19" s="22">
        <f t="shared" ref="C19:G19" si="2">SUM(C14:C18)</f>
        <v>340</v>
      </c>
      <c r="D19" s="12">
        <f t="shared" si="2"/>
        <v>2142.2600000000002</v>
      </c>
      <c r="E19" s="22">
        <f t="shared" si="2"/>
        <v>20658</v>
      </c>
      <c r="F19" s="22">
        <f t="shared" ref="F19" si="3">SUM(F14:F18)</f>
        <v>20658</v>
      </c>
      <c r="G19" s="22">
        <f t="shared" si="2"/>
        <v>12500</v>
      </c>
    </row>
    <row r="20" spans="1:7" x14ac:dyDescent="0.2">
      <c r="B20" s="5"/>
      <c r="C20" s="23"/>
      <c r="D20" s="5"/>
      <c r="E20" s="23"/>
      <c r="F20" s="23"/>
      <c r="G20" s="23"/>
    </row>
    <row r="21" spans="1:7" x14ac:dyDescent="0.2">
      <c r="A21" s="4" t="s">
        <v>8</v>
      </c>
      <c r="B21" s="12">
        <f>SUM(B11-B19)</f>
        <v>-347.34000000000003</v>
      </c>
      <c r="C21" s="22">
        <f t="shared" ref="C21:G21" si="4">SUM(C11-C19)</f>
        <v>-340</v>
      </c>
      <c r="D21" s="12">
        <f t="shared" si="4"/>
        <v>-1317.2600000000002</v>
      </c>
      <c r="E21" s="22">
        <f t="shared" si="4"/>
        <v>-20658</v>
      </c>
      <c r="F21" s="22">
        <f t="shared" ref="F21" si="5">SUM(F11-F19)</f>
        <v>-20658</v>
      </c>
      <c r="G21" s="22">
        <f t="shared" si="4"/>
        <v>-12500</v>
      </c>
    </row>
    <row r="22" spans="1:7" x14ac:dyDescent="0.2">
      <c r="B22" s="1"/>
      <c r="C22" s="21"/>
      <c r="D22" s="1"/>
      <c r="E22" s="21"/>
      <c r="F22" s="21"/>
      <c r="G22" s="21"/>
    </row>
    <row r="23" spans="1:7" x14ac:dyDescent="0.2">
      <c r="B23" s="1"/>
      <c r="C23" s="21"/>
      <c r="D23" s="1"/>
      <c r="E23" s="21"/>
      <c r="F23" s="21"/>
      <c r="G23" s="21"/>
    </row>
    <row r="24" spans="1:7" x14ac:dyDescent="0.2">
      <c r="A24" s="4" t="s">
        <v>5</v>
      </c>
      <c r="B24" s="1"/>
      <c r="C24" s="21"/>
      <c r="D24" s="1"/>
      <c r="E24" s="21"/>
      <c r="F24" s="21"/>
      <c r="G24" s="21"/>
    </row>
    <row r="25" spans="1:7" x14ac:dyDescent="0.2">
      <c r="A25" s="3" t="s">
        <v>172</v>
      </c>
      <c r="B25" s="1">
        <v>0</v>
      </c>
      <c r="C25" s="21">
        <v>340</v>
      </c>
      <c r="D25" s="1">
        <v>0</v>
      </c>
      <c r="E25" s="21">
        <v>12658</v>
      </c>
      <c r="F25" s="21">
        <v>12658</v>
      </c>
      <c r="G25" s="21">
        <v>0</v>
      </c>
    </row>
    <row r="26" spans="1:7" s="4" customFormat="1" x14ac:dyDescent="0.2">
      <c r="A26" s="4" t="s">
        <v>30</v>
      </c>
      <c r="B26" s="5">
        <v>0</v>
      </c>
      <c r="C26" s="23">
        <f>C25</f>
        <v>340</v>
      </c>
      <c r="D26" s="5">
        <v>0</v>
      </c>
      <c r="E26" s="23">
        <v>12658</v>
      </c>
      <c r="F26" s="23">
        <v>12658</v>
      </c>
      <c r="G26" s="23">
        <v>0</v>
      </c>
    </row>
    <row r="27" spans="1:7" x14ac:dyDescent="0.2">
      <c r="B27" s="1"/>
      <c r="C27" s="21"/>
      <c r="D27" s="1"/>
      <c r="E27" s="21"/>
      <c r="F27" s="21"/>
      <c r="G27" s="21"/>
    </row>
    <row r="28" spans="1:7" ht="13.5" thickBot="1" x14ac:dyDescent="0.25">
      <c r="A28" s="4" t="s">
        <v>70</v>
      </c>
      <c r="B28" s="14">
        <f>SUM(B21+B26)</f>
        <v>-347.34000000000003</v>
      </c>
      <c r="C28" s="24">
        <f t="shared" ref="C28:G28" si="6">SUM(C21+C26)</f>
        <v>0</v>
      </c>
      <c r="D28" s="14">
        <f t="shared" si="6"/>
        <v>-1317.2600000000002</v>
      </c>
      <c r="E28" s="24">
        <f t="shared" si="6"/>
        <v>-8000</v>
      </c>
      <c r="F28" s="24">
        <f t="shared" ref="F28" si="7">SUM(F21+F26)</f>
        <v>-8000</v>
      </c>
      <c r="G28" s="24">
        <f t="shared" si="6"/>
        <v>-12500</v>
      </c>
    </row>
    <row r="29" spans="1:7" ht="13.5" thickTop="1" x14ac:dyDescent="0.2">
      <c r="B29" s="1"/>
      <c r="C29" s="21"/>
      <c r="D29" s="1"/>
      <c r="E29" s="21"/>
      <c r="F29" s="21"/>
    </row>
    <row r="30" spans="1:7" x14ac:dyDescent="0.2">
      <c r="B30" s="1"/>
      <c r="C30" s="21"/>
      <c r="D30" s="1"/>
      <c r="E30" s="21"/>
      <c r="F30" s="21"/>
    </row>
    <row r="31" spans="1:7" x14ac:dyDescent="0.2">
      <c r="B31" s="1"/>
      <c r="C31" s="21"/>
      <c r="D31" s="1"/>
      <c r="E31" s="21"/>
      <c r="F31" s="21"/>
    </row>
    <row r="32" spans="1:7" x14ac:dyDescent="0.2">
      <c r="B32" s="1"/>
      <c r="C32" s="21"/>
      <c r="D32" s="1"/>
      <c r="E32" s="21"/>
      <c r="F32" s="21"/>
    </row>
    <row r="33" spans="2:6" x14ac:dyDescent="0.2">
      <c r="B33" s="1"/>
      <c r="C33" s="21"/>
      <c r="D33" s="1"/>
      <c r="E33" s="21"/>
      <c r="F33" s="21"/>
    </row>
    <row r="34" spans="2:6" x14ac:dyDescent="0.2">
      <c r="B34" s="1"/>
      <c r="C34" s="21"/>
      <c r="D34" s="1"/>
      <c r="E34" s="21"/>
      <c r="F34" s="21"/>
    </row>
    <row r="35" spans="2:6" x14ac:dyDescent="0.2">
      <c r="B35" s="1"/>
      <c r="C35" s="21"/>
      <c r="D35" s="1"/>
      <c r="E35" s="21"/>
      <c r="F35" s="21"/>
    </row>
    <row r="36" spans="2:6" x14ac:dyDescent="0.2">
      <c r="B36" s="1"/>
      <c r="C36" s="21"/>
      <c r="D36" s="1"/>
      <c r="E36" s="21"/>
      <c r="F36" s="21"/>
    </row>
    <row r="37" spans="2:6" x14ac:dyDescent="0.2">
      <c r="B37" s="1"/>
      <c r="C37" s="21"/>
      <c r="D37" s="1"/>
      <c r="E37" s="21"/>
      <c r="F37" s="21"/>
    </row>
    <row r="38" spans="2:6" x14ac:dyDescent="0.2">
      <c r="B38" s="1"/>
      <c r="C38" s="21"/>
      <c r="D38" s="1"/>
      <c r="E38" s="21"/>
      <c r="F38" s="21"/>
    </row>
    <row r="39" spans="2:6" x14ac:dyDescent="0.2">
      <c r="B39" s="1"/>
      <c r="C39" s="21"/>
      <c r="D39" s="1"/>
      <c r="E39" s="21"/>
      <c r="F39" s="21"/>
    </row>
    <row r="40" spans="2:6" x14ac:dyDescent="0.2">
      <c r="B40" s="1"/>
      <c r="C40" s="21"/>
      <c r="D40" s="1"/>
      <c r="E40" s="21"/>
      <c r="F40" s="21"/>
    </row>
    <row r="41" spans="2:6" x14ac:dyDescent="0.2">
      <c r="B41" s="1"/>
      <c r="C41" s="21"/>
      <c r="D41" s="1"/>
      <c r="E41" s="21"/>
      <c r="F41" s="21"/>
    </row>
    <row r="42" spans="2:6" x14ac:dyDescent="0.2">
      <c r="B42" s="1"/>
      <c r="C42" s="21"/>
      <c r="D42" s="1"/>
      <c r="E42" s="21"/>
      <c r="F42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69635-96B7-430D-8574-9A800A78F788}">
  <dimension ref="A1:I136"/>
  <sheetViews>
    <sheetView workbookViewId="0">
      <selection activeCell="D49" sqref="D49"/>
    </sheetView>
  </sheetViews>
  <sheetFormatPr defaultRowHeight="12.75" x14ac:dyDescent="0.2"/>
  <cols>
    <col min="1" max="1" width="52.5703125" customWidth="1"/>
    <col min="2" max="2" width="17.5703125" customWidth="1"/>
    <col min="3" max="3" width="17.5703125" style="19" customWidth="1"/>
    <col min="4" max="4" width="17.5703125" customWidth="1"/>
    <col min="5" max="7" width="17.5703125" style="19" customWidth="1"/>
  </cols>
  <sheetData>
    <row r="1" spans="1:8" ht="18" x14ac:dyDescent="0.25">
      <c r="A1" s="40" t="s">
        <v>0</v>
      </c>
    </row>
    <row r="2" spans="1:8" ht="18" x14ac:dyDescent="0.25">
      <c r="A2" s="40" t="s">
        <v>182</v>
      </c>
    </row>
    <row r="4" spans="1:8" x14ac:dyDescent="0.2">
      <c r="A4" s="2" t="s">
        <v>9</v>
      </c>
      <c r="D4" s="18" t="s">
        <v>157</v>
      </c>
    </row>
    <row r="5" spans="1:8" x14ac:dyDescent="0.2">
      <c r="D5" s="17">
        <v>44635</v>
      </c>
      <c r="F5" s="34" t="s">
        <v>168</v>
      </c>
    </row>
    <row r="6" spans="1:8" x14ac:dyDescent="0.2">
      <c r="B6" s="10">
        <v>2021</v>
      </c>
      <c r="C6" s="20" t="s">
        <v>62</v>
      </c>
      <c r="D6" s="10">
        <v>2022</v>
      </c>
      <c r="E6" s="20" t="s">
        <v>61</v>
      </c>
      <c r="F6" s="20" t="s">
        <v>61</v>
      </c>
      <c r="G6" s="20" t="s">
        <v>69</v>
      </c>
    </row>
    <row r="8" spans="1:8" x14ac:dyDescent="0.2">
      <c r="A8" s="4" t="s">
        <v>31</v>
      </c>
    </row>
    <row r="9" spans="1:8" x14ac:dyDescent="0.2">
      <c r="H9" s="1"/>
    </row>
    <row r="10" spans="1:8" x14ac:dyDescent="0.2">
      <c r="A10" s="3" t="s">
        <v>147</v>
      </c>
      <c r="B10" s="1">
        <v>267</v>
      </c>
      <c r="C10" s="21">
        <v>0</v>
      </c>
      <c r="D10" s="1">
        <v>0</v>
      </c>
      <c r="E10" s="21">
        <v>0</v>
      </c>
      <c r="F10" s="21">
        <v>0</v>
      </c>
      <c r="G10" s="21">
        <v>0</v>
      </c>
      <c r="H10" s="1"/>
    </row>
    <row r="11" spans="1:8" x14ac:dyDescent="0.2">
      <c r="A11" s="3" t="s">
        <v>196</v>
      </c>
      <c r="B11" s="1">
        <v>0</v>
      </c>
      <c r="C11" s="21">
        <v>0</v>
      </c>
      <c r="D11" s="1">
        <v>3904.18</v>
      </c>
      <c r="E11" s="21">
        <v>0</v>
      </c>
      <c r="F11" s="21">
        <v>0</v>
      </c>
      <c r="G11" s="21">
        <v>0</v>
      </c>
      <c r="H11" s="1"/>
    </row>
    <row r="12" spans="1:8" x14ac:dyDescent="0.2">
      <c r="A12" t="s">
        <v>33</v>
      </c>
      <c r="B12" s="1">
        <v>0</v>
      </c>
      <c r="C12" s="21">
        <v>0</v>
      </c>
      <c r="D12" s="1">
        <v>8.33</v>
      </c>
      <c r="E12" s="21">
        <v>0</v>
      </c>
      <c r="F12" s="21">
        <v>0</v>
      </c>
      <c r="G12" s="21">
        <v>0</v>
      </c>
      <c r="H12" s="1"/>
    </row>
    <row r="13" spans="1:8" x14ac:dyDescent="0.2">
      <c r="A13" s="3" t="s">
        <v>148</v>
      </c>
      <c r="B13" s="1">
        <v>33.32</v>
      </c>
      <c r="C13" s="21">
        <v>0</v>
      </c>
      <c r="D13" s="1">
        <v>0</v>
      </c>
      <c r="E13" s="21">
        <v>0</v>
      </c>
      <c r="F13" s="21">
        <v>0</v>
      </c>
      <c r="G13" s="21">
        <v>0</v>
      </c>
      <c r="H13" s="1"/>
    </row>
    <row r="14" spans="1:8" x14ac:dyDescent="0.2">
      <c r="A14" t="s">
        <v>127</v>
      </c>
      <c r="B14" s="1">
        <v>15962.5</v>
      </c>
      <c r="C14" s="21">
        <v>0</v>
      </c>
      <c r="D14" s="1">
        <v>4029.5</v>
      </c>
      <c r="E14" s="21">
        <v>0</v>
      </c>
      <c r="F14" s="21">
        <v>0</v>
      </c>
      <c r="G14" s="21">
        <v>0</v>
      </c>
      <c r="H14" s="1"/>
    </row>
    <row r="15" spans="1:8" x14ac:dyDescent="0.2">
      <c r="B15" s="12">
        <f>SUM(B10:B14)</f>
        <v>16262.82</v>
      </c>
      <c r="C15" s="22">
        <f>SUM(C10:C14)</f>
        <v>0</v>
      </c>
      <c r="D15" s="12">
        <f>SUM(D10:D14)</f>
        <v>7942.01</v>
      </c>
      <c r="E15" s="22">
        <f>SUM(E10:E14)</f>
        <v>0</v>
      </c>
      <c r="F15" s="22">
        <f>SUM(F10:F14)</f>
        <v>0</v>
      </c>
      <c r="G15" s="22">
        <f>SUM(G10:G14)</f>
        <v>0</v>
      </c>
      <c r="H15" s="1"/>
    </row>
    <row r="16" spans="1:8" x14ac:dyDescent="0.2">
      <c r="B16" s="1"/>
      <c r="C16" s="21"/>
      <c r="D16" s="1"/>
      <c r="E16" s="21"/>
      <c r="F16" s="21"/>
      <c r="G16" s="21"/>
      <c r="H16" s="1"/>
    </row>
    <row r="17" spans="1:8" x14ac:dyDescent="0.2">
      <c r="A17" s="4" t="s">
        <v>64</v>
      </c>
      <c r="B17" s="1"/>
      <c r="C17" s="21"/>
      <c r="D17" s="1"/>
      <c r="E17" s="21"/>
      <c r="F17" s="21"/>
      <c r="G17" s="21"/>
      <c r="H17" s="1"/>
    </row>
    <row r="18" spans="1:8" x14ac:dyDescent="0.2">
      <c r="A18" t="s">
        <v>40</v>
      </c>
      <c r="B18" s="1">
        <v>0</v>
      </c>
      <c r="C18" s="21">
        <v>0</v>
      </c>
      <c r="D18" s="1">
        <v>168.36</v>
      </c>
      <c r="E18" s="21">
        <v>0</v>
      </c>
      <c r="F18" s="21">
        <v>0</v>
      </c>
      <c r="G18" s="21">
        <v>0</v>
      </c>
      <c r="H18" s="1"/>
    </row>
    <row r="19" spans="1:8" x14ac:dyDescent="0.2">
      <c r="A19" t="s">
        <v>128</v>
      </c>
      <c r="B19" s="1">
        <v>450</v>
      </c>
      <c r="C19" s="21">
        <v>0</v>
      </c>
      <c r="D19" s="1">
        <v>87.66</v>
      </c>
      <c r="E19" s="21">
        <v>0</v>
      </c>
      <c r="F19" s="21">
        <v>0</v>
      </c>
      <c r="G19" s="21">
        <v>0</v>
      </c>
      <c r="H19" s="1"/>
    </row>
    <row r="20" spans="1:8" x14ac:dyDescent="0.2">
      <c r="A20" s="3" t="s">
        <v>149</v>
      </c>
      <c r="B20" s="1">
        <v>356.09</v>
      </c>
      <c r="C20" s="21">
        <v>0</v>
      </c>
      <c r="D20" s="1">
        <v>0</v>
      </c>
      <c r="E20" s="21">
        <v>0</v>
      </c>
      <c r="F20" s="21">
        <v>0</v>
      </c>
      <c r="G20" s="21">
        <v>0</v>
      </c>
      <c r="H20" s="1"/>
    </row>
    <row r="21" spans="1:8" x14ac:dyDescent="0.2">
      <c r="A21" t="s">
        <v>129</v>
      </c>
      <c r="B21" s="1">
        <v>260.85000000000002</v>
      </c>
      <c r="C21" s="21">
        <v>0</v>
      </c>
      <c r="D21" s="1">
        <v>274.73</v>
      </c>
      <c r="E21" s="21">
        <v>0</v>
      </c>
      <c r="F21" s="21">
        <v>0</v>
      </c>
      <c r="G21" s="21">
        <v>0</v>
      </c>
      <c r="H21" s="1"/>
    </row>
    <row r="22" spans="1:8" x14ac:dyDescent="0.2">
      <c r="A22" s="3" t="s">
        <v>150</v>
      </c>
      <c r="B22" s="1">
        <v>4.55</v>
      </c>
      <c r="C22" s="21">
        <v>0</v>
      </c>
      <c r="D22" s="1">
        <v>0</v>
      </c>
      <c r="E22" s="21">
        <v>0</v>
      </c>
      <c r="F22" s="21">
        <v>0</v>
      </c>
      <c r="G22" s="21">
        <v>0</v>
      </c>
      <c r="H22" s="1"/>
    </row>
    <row r="23" spans="1:8" x14ac:dyDescent="0.2">
      <c r="A23" s="3" t="s">
        <v>151</v>
      </c>
      <c r="B23" s="1">
        <v>20</v>
      </c>
      <c r="C23" s="21">
        <v>0</v>
      </c>
      <c r="D23" s="1">
        <v>0</v>
      </c>
      <c r="E23" s="21">
        <v>0</v>
      </c>
      <c r="F23" s="21">
        <v>0</v>
      </c>
      <c r="G23" s="21">
        <v>0</v>
      </c>
      <c r="H23" s="1"/>
    </row>
    <row r="24" spans="1:8" x14ac:dyDescent="0.2">
      <c r="A24" s="3" t="s">
        <v>152</v>
      </c>
      <c r="B24" s="1">
        <v>-40</v>
      </c>
      <c r="C24" s="21">
        <v>0</v>
      </c>
      <c r="D24" s="1">
        <v>0</v>
      </c>
      <c r="E24" s="21">
        <v>0</v>
      </c>
      <c r="F24" s="21">
        <v>0</v>
      </c>
      <c r="G24" s="21">
        <v>0</v>
      </c>
      <c r="H24" s="1"/>
    </row>
    <row r="25" spans="1:8" x14ac:dyDescent="0.2">
      <c r="A25" s="3" t="s">
        <v>98</v>
      </c>
      <c r="B25" s="1">
        <v>36</v>
      </c>
      <c r="C25" s="21">
        <v>0</v>
      </c>
      <c r="D25" s="1">
        <v>0</v>
      </c>
      <c r="E25" s="21">
        <v>0</v>
      </c>
      <c r="F25" s="21">
        <v>0</v>
      </c>
      <c r="G25" s="21">
        <v>0</v>
      </c>
      <c r="H25" s="1"/>
    </row>
    <row r="26" spans="1:8" x14ac:dyDescent="0.2">
      <c r="A26" t="s">
        <v>106</v>
      </c>
      <c r="B26" s="1">
        <v>0</v>
      </c>
      <c r="C26" s="21">
        <v>0</v>
      </c>
      <c r="D26" s="1">
        <v>62.17</v>
      </c>
      <c r="E26" s="21">
        <v>0</v>
      </c>
      <c r="F26" s="21">
        <v>0</v>
      </c>
      <c r="G26" s="21">
        <v>0</v>
      </c>
      <c r="H26" s="1"/>
    </row>
    <row r="27" spans="1:8" x14ac:dyDescent="0.2">
      <c r="A27" t="s">
        <v>110</v>
      </c>
      <c r="B27" s="1">
        <v>0</v>
      </c>
      <c r="C27" s="21">
        <v>0</v>
      </c>
      <c r="D27" s="1">
        <v>50</v>
      </c>
      <c r="E27" s="21">
        <v>0</v>
      </c>
      <c r="F27" s="21">
        <v>0</v>
      </c>
      <c r="G27" s="21">
        <v>0</v>
      </c>
      <c r="H27" s="1"/>
    </row>
    <row r="28" spans="1:8" x14ac:dyDescent="0.2">
      <c r="A28" t="s">
        <v>130</v>
      </c>
      <c r="B28" s="1">
        <v>5821.5</v>
      </c>
      <c r="C28" s="21">
        <v>0</v>
      </c>
      <c r="D28" s="1">
        <v>1681.25</v>
      </c>
      <c r="E28" s="21">
        <v>0</v>
      </c>
      <c r="F28" s="21">
        <v>0</v>
      </c>
      <c r="G28" s="21">
        <v>0</v>
      </c>
      <c r="H28" s="1"/>
    </row>
    <row r="29" spans="1:8" x14ac:dyDescent="0.2">
      <c r="A29" s="3" t="s">
        <v>153</v>
      </c>
      <c r="B29" s="1">
        <v>1740</v>
      </c>
      <c r="C29" s="21">
        <v>0</v>
      </c>
      <c r="D29" s="1">
        <v>0</v>
      </c>
      <c r="E29" s="21">
        <v>0</v>
      </c>
      <c r="F29" s="21">
        <v>0</v>
      </c>
      <c r="G29" s="21">
        <v>0</v>
      </c>
      <c r="H29" s="1"/>
    </row>
    <row r="30" spans="1:8" x14ac:dyDescent="0.2">
      <c r="A30" t="s">
        <v>65</v>
      </c>
      <c r="B30" s="1">
        <v>162.47999999999999</v>
      </c>
      <c r="C30" s="21">
        <v>750</v>
      </c>
      <c r="D30" s="1">
        <v>5</v>
      </c>
      <c r="E30" s="21">
        <v>0</v>
      </c>
      <c r="F30" s="21">
        <v>0</v>
      </c>
      <c r="G30" s="21">
        <v>0</v>
      </c>
      <c r="H30" s="1"/>
    </row>
    <row r="31" spans="1:8" x14ac:dyDescent="0.2">
      <c r="A31" t="s">
        <v>131</v>
      </c>
      <c r="B31" s="1">
        <v>7907.35</v>
      </c>
      <c r="C31" s="21">
        <v>750</v>
      </c>
      <c r="D31" s="1">
        <v>6070.14</v>
      </c>
      <c r="E31" s="21">
        <v>0</v>
      </c>
      <c r="F31" s="21">
        <v>0</v>
      </c>
      <c r="G31" s="21">
        <v>0</v>
      </c>
      <c r="H31" s="1"/>
    </row>
    <row r="32" spans="1:8" x14ac:dyDescent="0.2">
      <c r="B32" s="12">
        <f t="shared" ref="B32:G32" si="0">SUM(B18:B31)</f>
        <v>16718.82</v>
      </c>
      <c r="C32" s="22">
        <f t="shared" si="0"/>
        <v>1500</v>
      </c>
      <c r="D32" s="12">
        <f t="shared" si="0"/>
        <v>8399.3100000000013</v>
      </c>
      <c r="E32" s="22">
        <f t="shared" si="0"/>
        <v>0</v>
      </c>
      <c r="F32" s="22">
        <f t="shared" si="0"/>
        <v>0</v>
      </c>
      <c r="G32" s="25">
        <f t="shared" si="0"/>
        <v>0</v>
      </c>
      <c r="H32" s="1"/>
    </row>
    <row r="33" spans="1:8" x14ac:dyDescent="0.2">
      <c r="B33" s="1"/>
      <c r="C33" s="21"/>
      <c r="D33" s="1"/>
      <c r="E33" s="21"/>
      <c r="F33" s="21"/>
      <c r="G33" s="21"/>
      <c r="H33" s="1"/>
    </row>
    <row r="34" spans="1:8" x14ac:dyDescent="0.2">
      <c r="B34" s="12">
        <f t="shared" ref="B34:G34" si="1">SUM(B15-B32)</f>
        <v>-456</v>
      </c>
      <c r="C34" s="22">
        <f t="shared" si="1"/>
        <v>-1500</v>
      </c>
      <c r="D34" s="12">
        <f t="shared" si="1"/>
        <v>-457.30000000000109</v>
      </c>
      <c r="E34" s="22">
        <f t="shared" si="1"/>
        <v>0</v>
      </c>
      <c r="F34" s="22">
        <f t="shared" si="1"/>
        <v>0</v>
      </c>
      <c r="G34" s="25">
        <f t="shared" si="1"/>
        <v>0</v>
      </c>
      <c r="H34" s="1"/>
    </row>
    <row r="35" spans="1:8" x14ac:dyDescent="0.2">
      <c r="B35" s="1"/>
      <c r="C35" s="21"/>
      <c r="D35" s="1"/>
      <c r="E35" s="21"/>
      <c r="F35" s="21"/>
      <c r="G35" s="21"/>
      <c r="H35" s="1"/>
    </row>
    <row r="36" spans="1:8" x14ac:dyDescent="0.2">
      <c r="A36" s="4" t="s">
        <v>9</v>
      </c>
      <c r="B36" s="1"/>
      <c r="C36" s="21"/>
      <c r="D36" s="1"/>
      <c r="E36" s="21"/>
      <c r="F36" s="21"/>
      <c r="G36" s="21"/>
      <c r="H36" s="1"/>
    </row>
    <row r="37" spans="1:8" x14ac:dyDescent="0.2">
      <c r="A37" t="s">
        <v>132</v>
      </c>
      <c r="B37" s="1">
        <v>0</v>
      </c>
      <c r="C37" s="21">
        <v>0</v>
      </c>
      <c r="D37" s="1">
        <v>0</v>
      </c>
      <c r="E37" s="21">
        <v>3500</v>
      </c>
      <c r="F37" s="21">
        <v>3500</v>
      </c>
      <c r="G37" s="21">
        <v>3500</v>
      </c>
      <c r="H37" s="1"/>
    </row>
    <row r="38" spans="1:8" x14ac:dyDescent="0.2">
      <c r="A38" t="s">
        <v>133</v>
      </c>
      <c r="B38" s="1">
        <v>0</v>
      </c>
      <c r="C38" s="21">
        <v>0</v>
      </c>
      <c r="D38" s="1">
        <v>4263</v>
      </c>
      <c r="E38" s="21">
        <v>0</v>
      </c>
      <c r="F38" s="21">
        <v>0</v>
      </c>
      <c r="G38" s="21">
        <v>4500</v>
      </c>
      <c r="H38" s="1"/>
    </row>
    <row r="39" spans="1:8" x14ac:dyDescent="0.2">
      <c r="A39" t="s">
        <v>10</v>
      </c>
      <c r="B39" s="1">
        <v>1814.5</v>
      </c>
      <c r="C39" s="21">
        <v>0</v>
      </c>
      <c r="D39" s="1">
        <v>4390.28</v>
      </c>
      <c r="E39" s="21">
        <v>6416</v>
      </c>
      <c r="F39" s="21">
        <v>6416</v>
      </c>
      <c r="G39" s="21">
        <v>10200</v>
      </c>
      <c r="H39" s="1"/>
    </row>
    <row r="40" spans="1:8" x14ac:dyDescent="0.2">
      <c r="A40" s="3" t="s">
        <v>11</v>
      </c>
      <c r="B40" s="1">
        <v>456.41</v>
      </c>
      <c r="C40" s="21">
        <v>0</v>
      </c>
      <c r="D40" s="1">
        <v>0</v>
      </c>
      <c r="E40" s="21">
        <v>0</v>
      </c>
      <c r="F40" s="21">
        <v>0</v>
      </c>
      <c r="G40" s="21">
        <v>0</v>
      </c>
      <c r="H40" s="1"/>
    </row>
    <row r="41" spans="1:8" x14ac:dyDescent="0.2">
      <c r="A41" t="s">
        <v>134</v>
      </c>
      <c r="B41" s="1">
        <v>0</v>
      </c>
      <c r="C41" s="21">
        <v>500</v>
      </c>
      <c r="D41" s="1">
        <v>0</v>
      </c>
      <c r="E41" s="21">
        <v>1000</v>
      </c>
      <c r="F41" s="21">
        <v>1000</v>
      </c>
      <c r="G41" s="21">
        <v>1000</v>
      </c>
      <c r="H41" s="1"/>
    </row>
    <row r="42" spans="1:8" x14ac:dyDescent="0.2">
      <c r="A42" t="s">
        <v>12</v>
      </c>
      <c r="B42" s="1">
        <v>293.17</v>
      </c>
      <c r="C42" s="21">
        <v>500</v>
      </c>
      <c r="D42" s="1">
        <v>121.85</v>
      </c>
      <c r="E42" s="21">
        <v>0</v>
      </c>
      <c r="F42" s="21">
        <v>0</v>
      </c>
      <c r="G42" s="21">
        <v>0</v>
      </c>
      <c r="H42" s="1"/>
    </row>
    <row r="43" spans="1:8" x14ac:dyDescent="0.2">
      <c r="A43" s="3" t="s">
        <v>154</v>
      </c>
      <c r="B43" s="1">
        <v>4120</v>
      </c>
      <c r="C43" s="21">
        <v>6229</v>
      </c>
      <c r="D43" s="1">
        <v>0</v>
      </c>
      <c r="E43" s="21">
        <v>0</v>
      </c>
      <c r="F43" s="21">
        <v>0</v>
      </c>
      <c r="G43" s="21">
        <v>0</v>
      </c>
      <c r="H43" s="1"/>
    </row>
    <row r="44" spans="1:8" x14ac:dyDescent="0.2">
      <c r="A44" t="s">
        <v>13</v>
      </c>
      <c r="B44" s="1">
        <v>482.1</v>
      </c>
      <c r="C44" s="21">
        <v>0</v>
      </c>
      <c r="D44" s="1">
        <v>379.85</v>
      </c>
      <c r="E44" s="21">
        <v>1500</v>
      </c>
      <c r="F44" s="21">
        <v>1500</v>
      </c>
      <c r="G44" s="21">
        <v>1500</v>
      </c>
      <c r="H44" s="1"/>
    </row>
    <row r="45" spans="1:8" x14ac:dyDescent="0.2">
      <c r="A45" t="s">
        <v>15</v>
      </c>
      <c r="B45" s="1">
        <v>60.32</v>
      </c>
      <c r="C45" s="21">
        <v>1200</v>
      </c>
      <c r="D45" s="1">
        <v>2188.91</v>
      </c>
      <c r="E45" s="21">
        <v>3000</v>
      </c>
      <c r="F45" s="21">
        <v>3000</v>
      </c>
      <c r="G45" s="21">
        <v>3000</v>
      </c>
      <c r="H45" s="1"/>
    </row>
    <row r="46" spans="1:8" x14ac:dyDescent="0.2">
      <c r="A46" t="s">
        <v>16</v>
      </c>
      <c r="B46" s="1">
        <v>3217</v>
      </c>
      <c r="C46" s="21">
        <v>4500</v>
      </c>
      <c r="D46" s="1">
        <v>0</v>
      </c>
      <c r="E46" s="21">
        <v>4500</v>
      </c>
      <c r="F46" s="21">
        <v>4500</v>
      </c>
      <c r="G46" s="21">
        <v>4500</v>
      </c>
      <c r="H46" s="1"/>
    </row>
    <row r="47" spans="1:8" x14ac:dyDescent="0.2">
      <c r="A47" t="s">
        <v>135</v>
      </c>
      <c r="B47" s="1">
        <v>0</v>
      </c>
      <c r="C47" s="21">
        <v>1400</v>
      </c>
      <c r="D47" s="1">
        <v>0</v>
      </c>
      <c r="E47" s="21">
        <v>1200</v>
      </c>
      <c r="F47" s="21">
        <v>1200</v>
      </c>
      <c r="G47" s="21">
        <v>1200</v>
      </c>
      <c r="H47" s="1"/>
    </row>
    <row r="48" spans="1:8" x14ac:dyDescent="0.2">
      <c r="A48" t="s">
        <v>17</v>
      </c>
      <c r="B48" s="1">
        <v>4304.95</v>
      </c>
      <c r="C48" s="21">
        <v>7000</v>
      </c>
      <c r="D48" s="44">
        <v>6833.78</v>
      </c>
      <c r="E48" s="21">
        <v>7000</v>
      </c>
      <c r="F48" s="21">
        <v>8500</v>
      </c>
      <c r="G48" s="21">
        <v>8500</v>
      </c>
      <c r="H48" s="1"/>
    </row>
    <row r="49" spans="1:9" x14ac:dyDescent="0.2">
      <c r="A49" t="s">
        <v>18</v>
      </c>
      <c r="B49" s="1">
        <v>5120.6000000000004</v>
      </c>
      <c r="C49" s="21">
        <v>15625</v>
      </c>
      <c r="D49" s="1">
        <v>3010.05</v>
      </c>
      <c r="E49" s="21">
        <v>13000</v>
      </c>
      <c r="F49" s="21">
        <v>13000</v>
      </c>
      <c r="G49" s="21">
        <v>6000</v>
      </c>
      <c r="H49" s="1"/>
      <c r="I49" s="3" t="s">
        <v>171</v>
      </c>
    </row>
    <row r="50" spans="1:9" x14ac:dyDescent="0.2">
      <c r="A50" t="s">
        <v>19</v>
      </c>
      <c r="B50" s="1">
        <v>555</v>
      </c>
      <c r="C50" s="21">
        <v>960</v>
      </c>
      <c r="D50" s="1">
        <v>0</v>
      </c>
      <c r="E50" s="21">
        <v>960</v>
      </c>
      <c r="F50" s="21">
        <v>0</v>
      </c>
      <c r="G50" s="21">
        <v>0</v>
      </c>
      <c r="H50" s="1"/>
    </row>
    <row r="51" spans="1:9" x14ac:dyDescent="0.2">
      <c r="A51" t="s">
        <v>20</v>
      </c>
      <c r="B51" s="1">
        <f>101.19+63.54</f>
        <v>164.73</v>
      </c>
      <c r="C51" s="21">
        <v>0</v>
      </c>
      <c r="D51" s="1">
        <v>1346.51</v>
      </c>
      <c r="E51" s="21">
        <v>200</v>
      </c>
      <c r="F51" s="21">
        <v>200</v>
      </c>
      <c r="G51" s="21">
        <v>200</v>
      </c>
      <c r="H51" s="1"/>
    </row>
    <row r="52" spans="1:9" x14ac:dyDescent="0.2">
      <c r="A52" t="s">
        <v>136</v>
      </c>
      <c r="B52" s="1">
        <v>0</v>
      </c>
      <c r="C52" s="21">
        <v>0</v>
      </c>
      <c r="D52" s="1">
        <v>142.69</v>
      </c>
      <c r="E52" s="21">
        <v>500</v>
      </c>
      <c r="F52" s="21">
        <v>500</v>
      </c>
      <c r="G52" s="21">
        <v>500</v>
      </c>
      <c r="H52" s="1"/>
    </row>
    <row r="53" spans="1:9" x14ac:dyDescent="0.2">
      <c r="A53" t="s">
        <v>21</v>
      </c>
      <c r="B53" s="1">
        <v>45</v>
      </c>
      <c r="C53" s="21">
        <v>0</v>
      </c>
      <c r="D53" s="1">
        <v>3937.5</v>
      </c>
      <c r="E53" s="21">
        <v>0</v>
      </c>
      <c r="F53" s="21">
        <v>7000</v>
      </c>
      <c r="G53" s="21">
        <v>7200</v>
      </c>
      <c r="H53" s="1"/>
    </row>
    <row r="54" spans="1:9" x14ac:dyDescent="0.2">
      <c r="A54" t="s">
        <v>22</v>
      </c>
      <c r="B54" s="1">
        <v>982.84</v>
      </c>
      <c r="C54" s="21">
        <v>1500</v>
      </c>
      <c r="D54" s="1">
        <v>217.88</v>
      </c>
      <c r="E54" s="21">
        <v>0</v>
      </c>
      <c r="F54" s="21">
        <v>0</v>
      </c>
      <c r="G54" s="21">
        <v>0</v>
      </c>
      <c r="H54" s="1"/>
    </row>
    <row r="55" spans="1:9" x14ac:dyDescent="0.2">
      <c r="A55" t="s">
        <v>137</v>
      </c>
      <c r="B55" s="1">
        <v>0</v>
      </c>
      <c r="C55" s="21">
        <v>0</v>
      </c>
      <c r="D55" s="1">
        <v>251.57</v>
      </c>
      <c r="E55" s="21">
        <v>1500</v>
      </c>
      <c r="F55" s="21">
        <v>500</v>
      </c>
      <c r="G55" s="21">
        <v>500</v>
      </c>
      <c r="H55" s="1"/>
    </row>
    <row r="56" spans="1:9" x14ac:dyDescent="0.2">
      <c r="A56" t="s">
        <v>23</v>
      </c>
      <c r="B56" s="1">
        <v>35.29</v>
      </c>
      <c r="C56" s="21">
        <v>500</v>
      </c>
      <c r="D56" s="1">
        <v>58.21</v>
      </c>
      <c r="E56" s="21">
        <v>500</v>
      </c>
      <c r="F56" s="21">
        <v>500</v>
      </c>
      <c r="G56" s="21">
        <v>500</v>
      </c>
      <c r="H56" s="1"/>
    </row>
    <row r="57" spans="1:9" x14ac:dyDescent="0.2">
      <c r="A57" t="s">
        <v>24</v>
      </c>
      <c r="B57" s="1">
        <v>4336.8500000000004</v>
      </c>
      <c r="C57" s="21">
        <v>3500</v>
      </c>
      <c r="D57" s="1">
        <v>2810</v>
      </c>
      <c r="E57" s="21">
        <v>0</v>
      </c>
      <c r="F57" s="21">
        <v>3000</v>
      </c>
      <c r="G57" s="21">
        <v>3000</v>
      </c>
      <c r="H57" s="1"/>
    </row>
    <row r="58" spans="1:9" x14ac:dyDescent="0.2">
      <c r="A58" t="s">
        <v>25</v>
      </c>
      <c r="B58" s="1">
        <v>15606</v>
      </c>
      <c r="C58" s="21">
        <v>15600</v>
      </c>
      <c r="D58" s="1">
        <v>6862.25</v>
      </c>
      <c r="E58" s="21">
        <v>6637</v>
      </c>
      <c r="F58" s="21">
        <v>6637</v>
      </c>
      <c r="G58" s="21">
        <v>4122</v>
      </c>
      <c r="H58" s="1"/>
    </row>
    <row r="59" spans="1:9" x14ac:dyDescent="0.2">
      <c r="A59" t="s">
        <v>26</v>
      </c>
      <c r="B59" s="1">
        <v>67137.88</v>
      </c>
      <c r="C59" s="21">
        <v>62000</v>
      </c>
      <c r="D59" s="1">
        <v>19632.72</v>
      </c>
      <c r="E59" s="21">
        <v>62000</v>
      </c>
      <c r="F59" s="21">
        <v>32000</v>
      </c>
      <c r="G59" s="21">
        <v>33000</v>
      </c>
      <c r="H59" s="1"/>
    </row>
    <row r="60" spans="1:9" x14ac:dyDescent="0.2">
      <c r="A60" t="s">
        <v>138</v>
      </c>
      <c r="B60" s="1">
        <v>0</v>
      </c>
      <c r="C60" s="21">
        <v>0</v>
      </c>
      <c r="D60" s="1">
        <v>5478.22</v>
      </c>
      <c r="E60" s="21">
        <v>0</v>
      </c>
      <c r="F60" s="21">
        <v>18500</v>
      </c>
      <c r="G60" s="21">
        <v>27000</v>
      </c>
      <c r="H60" s="1"/>
    </row>
    <row r="61" spans="1:9" x14ac:dyDescent="0.2">
      <c r="A61" t="s">
        <v>139</v>
      </c>
      <c r="B61" s="1">
        <v>0</v>
      </c>
      <c r="C61" s="21">
        <v>1050</v>
      </c>
      <c r="D61" s="1">
        <v>0</v>
      </c>
      <c r="E61" s="21">
        <v>1050</v>
      </c>
      <c r="F61" s="21">
        <v>500</v>
      </c>
      <c r="G61" s="21">
        <v>500</v>
      </c>
      <c r="H61" s="1"/>
    </row>
    <row r="62" spans="1:9" x14ac:dyDescent="0.2">
      <c r="A62" t="s">
        <v>27</v>
      </c>
      <c r="B62" s="1">
        <v>885.61</v>
      </c>
      <c r="C62" s="21">
        <v>1600</v>
      </c>
      <c r="D62" s="1">
        <v>1034.8900000000001</v>
      </c>
      <c r="E62" s="21">
        <v>1600</v>
      </c>
      <c r="F62" s="21">
        <v>1600</v>
      </c>
      <c r="G62" s="21">
        <v>1600</v>
      </c>
      <c r="H62" s="1"/>
    </row>
    <row r="63" spans="1:9" x14ac:dyDescent="0.2">
      <c r="A63" t="s">
        <v>28</v>
      </c>
      <c r="B63" s="1">
        <v>3946.76</v>
      </c>
      <c r="C63" s="21">
        <v>1380</v>
      </c>
      <c r="D63" s="1">
        <v>100</v>
      </c>
      <c r="E63" s="21">
        <v>1380</v>
      </c>
      <c r="F63" s="21">
        <v>4000</v>
      </c>
      <c r="G63" s="21">
        <v>4000</v>
      </c>
      <c r="H63" s="1"/>
    </row>
    <row r="64" spans="1:9" x14ac:dyDescent="0.2">
      <c r="A64" t="s">
        <v>29</v>
      </c>
      <c r="B64" s="5">
        <f t="shared" ref="B64:G64" si="2">SUM(B37:B63)</f>
        <v>113565.01000000001</v>
      </c>
      <c r="C64" s="23">
        <f t="shared" si="2"/>
        <v>125044</v>
      </c>
      <c r="D64" s="5">
        <f t="shared" si="2"/>
        <v>63060.159999999996</v>
      </c>
      <c r="E64" s="23">
        <f t="shared" si="2"/>
        <v>117443</v>
      </c>
      <c r="F64" s="23">
        <f t="shared" si="2"/>
        <v>117553</v>
      </c>
      <c r="G64" s="23">
        <f t="shared" si="2"/>
        <v>126022</v>
      </c>
      <c r="H64" s="1"/>
    </row>
    <row r="65" spans="1:8" x14ac:dyDescent="0.2">
      <c r="B65" s="1"/>
      <c r="C65" s="21"/>
      <c r="D65" s="1"/>
      <c r="E65" s="21"/>
      <c r="F65" s="21"/>
      <c r="G65" s="21"/>
      <c r="H65" s="1"/>
    </row>
    <row r="66" spans="1:8" x14ac:dyDescent="0.2">
      <c r="A66" s="4" t="s">
        <v>8</v>
      </c>
      <c r="B66" s="12">
        <f t="shared" ref="B66:G66" si="3">SUM(B34-B64)</f>
        <v>-114021.01000000001</v>
      </c>
      <c r="C66" s="22">
        <f t="shared" si="3"/>
        <v>-126544</v>
      </c>
      <c r="D66" s="12">
        <f t="shared" si="3"/>
        <v>-63517.46</v>
      </c>
      <c r="E66" s="22">
        <f t="shared" si="3"/>
        <v>-117443</v>
      </c>
      <c r="F66" s="22">
        <f t="shared" si="3"/>
        <v>-117553</v>
      </c>
      <c r="G66" s="22">
        <f t="shared" si="3"/>
        <v>-126022</v>
      </c>
      <c r="H66" s="1"/>
    </row>
    <row r="67" spans="1:8" x14ac:dyDescent="0.2">
      <c r="B67" s="1"/>
      <c r="C67" s="21"/>
      <c r="D67" s="1"/>
      <c r="E67" s="21"/>
      <c r="F67" s="21"/>
      <c r="G67" s="21"/>
      <c r="H67" s="1"/>
    </row>
    <row r="68" spans="1:8" x14ac:dyDescent="0.2">
      <c r="A68" s="4" t="s">
        <v>5</v>
      </c>
      <c r="B68" s="1"/>
      <c r="C68" s="21"/>
      <c r="D68" s="1"/>
      <c r="E68" s="21"/>
      <c r="F68" s="21"/>
      <c r="G68" s="21"/>
      <c r="H68" s="1"/>
    </row>
    <row r="69" spans="1:8" x14ac:dyDescent="0.2">
      <c r="A69" t="s">
        <v>140</v>
      </c>
      <c r="B69" s="1">
        <v>50</v>
      </c>
      <c r="C69" s="21">
        <v>0</v>
      </c>
      <c r="D69" s="1">
        <v>50</v>
      </c>
      <c r="E69" s="21">
        <v>0</v>
      </c>
      <c r="F69" s="21">
        <v>0</v>
      </c>
      <c r="G69" s="21">
        <v>0</v>
      </c>
      <c r="H69" s="1"/>
    </row>
    <row r="70" spans="1:8" x14ac:dyDescent="0.2">
      <c r="A70" t="s">
        <v>45</v>
      </c>
      <c r="B70" s="1">
        <v>288</v>
      </c>
      <c r="C70" s="21">
        <v>875</v>
      </c>
      <c r="D70" s="1">
        <v>47.5</v>
      </c>
      <c r="E70" s="21">
        <v>250</v>
      </c>
      <c r="F70" s="21">
        <v>250</v>
      </c>
      <c r="G70" s="21">
        <v>250</v>
      </c>
      <c r="H70" s="1"/>
    </row>
    <row r="71" spans="1:8" x14ac:dyDescent="0.2">
      <c r="A71" t="s">
        <v>141</v>
      </c>
      <c r="B71" s="1">
        <v>289.14999999999998</v>
      </c>
      <c r="C71" s="21">
        <v>100</v>
      </c>
      <c r="D71" s="1">
        <v>0</v>
      </c>
      <c r="E71" s="21">
        <v>100</v>
      </c>
      <c r="F71" s="21">
        <v>100</v>
      </c>
      <c r="G71" s="21">
        <v>100</v>
      </c>
      <c r="H71" s="1"/>
    </row>
    <row r="72" spans="1:8" x14ac:dyDescent="0.2">
      <c r="A72" t="s">
        <v>142</v>
      </c>
      <c r="B72" s="1">
        <v>1450</v>
      </c>
      <c r="C72" s="21">
        <v>0</v>
      </c>
      <c r="D72" s="1">
        <v>0</v>
      </c>
      <c r="E72" s="21">
        <v>500</v>
      </c>
      <c r="F72" s="21">
        <v>500</v>
      </c>
      <c r="G72" s="21">
        <v>500</v>
      </c>
      <c r="H72" s="1"/>
    </row>
    <row r="73" spans="1:8" x14ac:dyDescent="0.2">
      <c r="A73" t="s">
        <v>143</v>
      </c>
      <c r="B73" s="1">
        <v>11830.55</v>
      </c>
      <c r="C73" s="21">
        <v>31306</v>
      </c>
      <c r="D73" s="1">
        <v>790.91</v>
      </c>
      <c r="E73" s="21">
        <v>0</v>
      </c>
      <c r="F73" s="21">
        <v>0</v>
      </c>
      <c r="G73" s="21">
        <v>0</v>
      </c>
      <c r="H73" s="1"/>
    </row>
    <row r="74" spans="1:8" x14ac:dyDescent="0.2">
      <c r="A74" t="s">
        <v>144</v>
      </c>
      <c r="B74" s="1">
        <v>0</v>
      </c>
      <c r="C74" s="21">
        <v>0</v>
      </c>
      <c r="D74" s="1">
        <v>1250</v>
      </c>
      <c r="E74" s="21">
        <v>0</v>
      </c>
      <c r="F74" s="21">
        <v>0</v>
      </c>
      <c r="G74" s="21">
        <v>0</v>
      </c>
      <c r="H74" s="1"/>
    </row>
    <row r="75" spans="1:8" x14ac:dyDescent="0.2">
      <c r="A75" t="s">
        <v>145</v>
      </c>
      <c r="B75" s="1">
        <v>0</v>
      </c>
      <c r="C75" s="21">
        <v>100</v>
      </c>
      <c r="D75" s="1">
        <v>0</v>
      </c>
      <c r="E75" s="21">
        <v>100</v>
      </c>
      <c r="F75" s="21">
        <v>100</v>
      </c>
      <c r="G75" s="21">
        <v>100</v>
      </c>
      <c r="H75" s="1"/>
    </row>
    <row r="76" spans="1:8" x14ac:dyDescent="0.2">
      <c r="A76" t="s">
        <v>126</v>
      </c>
      <c r="B76" s="1">
        <v>236.4</v>
      </c>
      <c r="C76" s="21">
        <v>1500</v>
      </c>
      <c r="D76" s="1">
        <v>0</v>
      </c>
      <c r="E76" s="21">
        <v>1500</v>
      </c>
      <c r="F76" s="21">
        <v>1500</v>
      </c>
      <c r="G76" s="21">
        <v>1500</v>
      </c>
      <c r="H76" s="1"/>
    </row>
    <row r="77" spans="1:8" x14ac:dyDescent="0.2">
      <c r="A77" s="3" t="s">
        <v>155</v>
      </c>
      <c r="B77" s="1">
        <v>0</v>
      </c>
      <c r="C77" s="21">
        <v>17</v>
      </c>
      <c r="D77" s="1">
        <v>0</v>
      </c>
      <c r="E77" s="21">
        <v>0</v>
      </c>
      <c r="F77" s="21">
        <v>0</v>
      </c>
      <c r="G77" s="21">
        <v>0</v>
      </c>
      <c r="H77" s="1"/>
    </row>
    <row r="78" spans="1:8" x14ac:dyDescent="0.2">
      <c r="A78" s="3" t="s">
        <v>156</v>
      </c>
      <c r="B78" s="1">
        <v>0</v>
      </c>
      <c r="C78" s="21">
        <v>750</v>
      </c>
      <c r="D78" s="1">
        <v>0</v>
      </c>
      <c r="E78" s="21">
        <v>0</v>
      </c>
      <c r="F78" s="21">
        <v>0</v>
      </c>
      <c r="G78" s="21">
        <v>0</v>
      </c>
      <c r="H78" s="1"/>
    </row>
    <row r="79" spans="1:8" x14ac:dyDescent="0.2">
      <c r="A79" s="3" t="s">
        <v>125</v>
      </c>
      <c r="B79" s="1">
        <v>122</v>
      </c>
      <c r="C79" s="21">
        <v>0</v>
      </c>
      <c r="D79" s="1">
        <v>0</v>
      </c>
      <c r="E79" s="21">
        <v>0</v>
      </c>
      <c r="F79" s="21">
        <v>0</v>
      </c>
      <c r="G79" s="21">
        <v>0</v>
      </c>
      <c r="H79" s="1"/>
    </row>
    <row r="80" spans="1:8" x14ac:dyDescent="0.2">
      <c r="A80" s="4" t="s">
        <v>30</v>
      </c>
      <c r="B80" s="12">
        <f>SUM(B69:B79)</f>
        <v>14266.099999999999</v>
      </c>
      <c r="C80" s="22">
        <f t="shared" ref="C80:G80" si="4">SUM(C69:C79)</f>
        <v>34648</v>
      </c>
      <c r="D80" s="12">
        <f t="shared" si="4"/>
        <v>2138.41</v>
      </c>
      <c r="E80" s="22">
        <f t="shared" si="4"/>
        <v>2450</v>
      </c>
      <c r="F80" s="22">
        <f t="shared" ref="F80" si="5">SUM(F69:F79)</f>
        <v>2450</v>
      </c>
      <c r="G80" s="22">
        <f t="shared" si="4"/>
        <v>2450</v>
      </c>
      <c r="H80" s="1"/>
    </row>
    <row r="81" spans="1:8" x14ac:dyDescent="0.2">
      <c r="B81" s="1"/>
      <c r="C81" s="21"/>
      <c r="D81" s="1"/>
      <c r="E81" s="21"/>
      <c r="F81" s="21"/>
      <c r="G81" s="21"/>
      <c r="H81" s="1"/>
    </row>
    <row r="82" spans="1:8" ht="13.5" thickBot="1" x14ac:dyDescent="0.25">
      <c r="A82" s="3" t="s">
        <v>70</v>
      </c>
      <c r="B82" s="14">
        <f>SUM(B66+B80)</f>
        <v>-99754.91</v>
      </c>
      <c r="C82" s="24">
        <f t="shared" ref="C82:G82" si="6">SUM(C66+C80)</f>
        <v>-91896</v>
      </c>
      <c r="D82" s="14">
        <f t="shared" si="6"/>
        <v>-61379.05</v>
      </c>
      <c r="E82" s="24">
        <f t="shared" si="6"/>
        <v>-114993</v>
      </c>
      <c r="F82" s="24">
        <f t="shared" ref="F82" si="7">SUM(F66+F80)</f>
        <v>-115103</v>
      </c>
      <c r="G82" s="24">
        <f t="shared" si="6"/>
        <v>-123572</v>
      </c>
      <c r="H82" s="1"/>
    </row>
    <row r="83" spans="1:8" ht="13.5" thickTop="1" x14ac:dyDescent="0.2">
      <c r="B83" s="1"/>
      <c r="C83" s="21"/>
      <c r="D83" s="1"/>
      <c r="E83" s="21"/>
      <c r="F83" s="21"/>
      <c r="G83" s="21"/>
      <c r="H83" s="1"/>
    </row>
    <row r="84" spans="1:8" x14ac:dyDescent="0.2">
      <c r="B84" s="1"/>
      <c r="C84" s="21"/>
      <c r="D84" s="1"/>
      <c r="E84" s="21"/>
      <c r="F84" s="21"/>
      <c r="G84" s="21"/>
      <c r="H84" s="1"/>
    </row>
    <row r="85" spans="1:8" x14ac:dyDescent="0.2">
      <c r="B85" s="1"/>
      <c r="C85" s="21"/>
      <c r="D85" s="1"/>
      <c r="E85" s="21"/>
      <c r="F85" s="21"/>
      <c r="G85" s="21"/>
      <c r="H85" s="1"/>
    </row>
    <row r="86" spans="1:8" x14ac:dyDescent="0.2">
      <c r="B86" s="1"/>
      <c r="C86" s="21"/>
      <c r="D86" s="1"/>
      <c r="E86" s="21"/>
      <c r="F86" s="21"/>
      <c r="G86" s="21"/>
      <c r="H86" s="1"/>
    </row>
    <row r="87" spans="1:8" x14ac:dyDescent="0.2">
      <c r="B87" s="1"/>
      <c r="C87" s="21"/>
      <c r="D87" s="1"/>
      <c r="E87" s="21"/>
      <c r="F87" s="21"/>
      <c r="G87" s="21"/>
      <c r="H87" s="1"/>
    </row>
    <row r="88" spans="1:8" x14ac:dyDescent="0.2">
      <c r="B88" s="1"/>
      <c r="C88" s="21"/>
      <c r="D88" s="1"/>
      <c r="E88" s="21"/>
      <c r="F88" s="21"/>
      <c r="G88" s="21"/>
      <c r="H88" s="1"/>
    </row>
    <row r="89" spans="1:8" x14ac:dyDescent="0.2">
      <c r="B89" s="1"/>
      <c r="C89" s="21"/>
      <c r="D89" s="1"/>
      <c r="E89" s="21"/>
      <c r="F89" s="21"/>
      <c r="G89" s="21"/>
      <c r="H89" s="1"/>
    </row>
    <row r="90" spans="1:8" x14ac:dyDescent="0.2">
      <c r="B90" s="1"/>
      <c r="C90" s="21"/>
      <c r="D90" s="1"/>
      <c r="E90" s="21"/>
      <c r="F90" s="21"/>
      <c r="G90" s="21"/>
      <c r="H90" s="1"/>
    </row>
    <row r="91" spans="1:8" x14ac:dyDescent="0.2">
      <c r="B91" s="1"/>
      <c r="C91" s="21"/>
      <c r="D91" s="1"/>
      <c r="E91" s="21"/>
      <c r="F91" s="21"/>
      <c r="G91" s="21"/>
      <c r="H91" s="1"/>
    </row>
    <row r="92" spans="1:8" x14ac:dyDescent="0.2">
      <c r="B92" s="1"/>
      <c r="C92" s="21"/>
      <c r="D92" s="1"/>
      <c r="E92" s="21"/>
      <c r="F92" s="21"/>
      <c r="G92" s="21"/>
      <c r="H92" s="1"/>
    </row>
    <row r="93" spans="1:8" x14ac:dyDescent="0.2">
      <c r="B93" s="1"/>
      <c r="C93" s="21"/>
      <c r="D93" s="1"/>
      <c r="E93" s="21"/>
      <c r="F93" s="21"/>
      <c r="G93" s="21"/>
      <c r="H93" s="1"/>
    </row>
    <row r="94" spans="1:8" x14ac:dyDescent="0.2">
      <c r="B94" s="1"/>
      <c r="C94" s="21"/>
      <c r="D94" s="1"/>
      <c r="E94" s="21"/>
      <c r="F94" s="21"/>
      <c r="G94" s="21"/>
      <c r="H94" s="1"/>
    </row>
    <row r="95" spans="1:8" x14ac:dyDescent="0.2">
      <c r="B95" s="1"/>
      <c r="C95" s="21"/>
      <c r="D95" s="1"/>
      <c r="E95" s="21"/>
      <c r="F95" s="21"/>
      <c r="G95" s="21"/>
      <c r="H95" s="1"/>
    </row>
    <row r="96" spans="1:8" x14ac:dyDescent="0.2">
      <c r="B96" s="1"/>
      <c r="C96" s="21"/>
      <c r="D96" s="1"/>
      <c r="E96" s="21"/>
      <c r="F96" s="21"/>
      <c r="G96" s="21"/>
      <c r="H96" s="1"/>
    </row>
    <row r="97" spans="2:8" x14ac:dyDescent="0.2">
      <c r="B97" s="1"/>
      <c r="C97" s="21"/>
      <c r="D97" s="1"/>
      <c r="E97" s="21"/>
      <c r="F97" s="21"/>
      <c r="G97" s="21"/>
      <c r="H97" s="1"/>
    </row>
    <row r="98" spans="2:8" x14ac:dyDescent="0.2">
      <c r="B98" s="1"/>
      <c r="C98" s="21"/>
      <c r="D98" s="1"/>
      <c r="E98" s="21"/>
      <c r="F98" s="21"/>
      <c r="G98" s="21"/>
      <c r="H98" s="1"/>
    </row>
    <row r="99" spans="2:8" x14ac:dyDescent="0.2">
      <c r="B99" s="1"/>
      <c r="C99" s="21"/>
      <c r="D99" s="1"/>
      <c r="E99" s="21"/>
      <c r="F99" s="21"/>
      <c r="G99" s="21"/>
      <c r="H99" s="1"/>
    </row>
    <row r="100" spans="2:8" x14ac:dyDescent="0.2">
      <c r="B100" s="1"/>
      <c r="C100" s="21"/>
      <c r="D100" s="1"/>
      <c r="E100" s="21"/>
      <c r="F100" s="21"/>
      <c r="G100" s="21"/>
      <c r="H100" s="1"/>
    </row>
    <row r="101" spans="2:8" x14ac:dyDescent="0.2">
      <c r="B101" s="1"/>
      <c r="C101" s="21"/>
      <c r="D101" s="1"/>
      <c r="E101" s="21"/>
      <c r="F101" s="21"/>
      <c r="G101" s="21"/>
      <c r="H101" s="1"/>
    </row>
    <row r="102" spans="2:8" x14ac:dyDescent="0.2">
      <c r="B102" s="1"/>
      <c r="C102" s="21"/>
      <c r="D102" s="1"/>
      <c r="E102" s="21"/>
      <c r="F102" s="21"/>
      <c r="G102" s="21"/>
      <c r="H102" s="1"/>
    </row>
    <row r="103" spans="2:8" x14ac:dyDescent="0.2">
      <c r="B103" s="1"/>
      <c r="C103" s="21"/>
      <c r="D103" s="1"/>
      <c r="E103" s="21"/>
      <c r="F103" s="21"/>
      <c r="G103" s="21"/>
      <c r="H103" s="1"/>
    </row>
    <row r="104" spans="2:8" x14ac:dyDescent="0.2">
      <c r="B104" s="1"/>
      <c r="C104" s="21"/>
      <c r="D104" s="1"/>
      <c r="E104" s="21"/>
      <c r="F104" s="21"/>
      <c r="G104" s="21"/>
      <c r="H104" s="1"/>
    </row>
    <row r="105" spans="2:8" x14ac:dyDescent="0.2">
      <c r="B105" s="1"/>
      <c r="C105" s="21"/>
      <c r="D105" s="1"/>
      <c r="E105" s="21"/>
      <c r="F105" s="21"/>
      <c r="G105" s="21"/>
      <c r="H105" s="1"/>
    </row>
    <row r="106" spans="2:8" x14ac:dyDescent="0.2">
      <c r="B106" s="1"/>
      <c r="C106" s="21"/>
      <c r="D106" s="1"/>
      <c r="E106" s="21"/>
      <c r="F106" s="21"/>
      <c r="G106" s="21"/>
      <c r="H106" s="1"/>
    </row>
    <row r="107" spans="2:8" x14ac:dyDescent="0.2">
      <c r="B107" s="1"/>
      <c r="C107" s="21"/>
      <c r="D107" s="1"/>
      <c r="E107" s="21"/>
      <c r="F107" s="21"/>
      <c r="G107" s="21"/>
      <c r="H107" s="1"/>
    </row>
    <row r="108" spans="2:8" x14ac:dyDescent="0.2">
      <c r="B108" s="1"/>
      <c r="C108" s="21"/>
      <c r="D108" s="1"/>
      <c r="E108" s="21"/>
      <c r="F108" s="21"/>
      <c r="G108" s="21"/>
      <c r="H108" s="1"/>
    </row>
    <row r="109" spans="2:8" x14ac:dyDescent="0.2">
      <c r="B109" s="1"/>
      <c r="C109" s="21"/>
      <c r="D109" s="1"/>
      <c r="E109" s="21"/>
      <c r="F109" s="21"/>
      <c r="G109" s="21"/>
      <c r="H109" s="1"/>
    </row>
    <row r="110" spans="2:8" x14ac:dyDescent="0.2">
      <c r="B110" s="1"/>
      <c r="C110" s="21"/>
      <c r="D110" s="1"/>
      <c r="E110" s="21"/>
      <c r="F110" s="21"/>
      <c r="G110" s="21"/>
      <c r="H110" s="1"/>
    </row>
    <row r="111" spans="2:8" x14ac:dyDescent="0.2">
      <c r="B111" s="1"/>
      <c r="C111" s="21"/>
      <c r="D111" s="1"/>
      <c r="E111" s="21"/>
      <c r="F111" s="21"/>
      <c r="G111" s="21"/>
      <c r="H111" s="1"/>
    </row>
    <row r="112" spans="2:8" x14ac:dyDescent="0.2">
      <c r="B112" s="1"/>
      <c r="C112" s="21"/>
      <c r="D112" s="1"/>
      <c r="E112" s="21"/>
      <c r="F112" s="21"/>
      <c r="G112" s="21"/>
      <c r="H112" s="1"/>
    </row>
    <row r="113" spans="2:8" x14ac:dyDescent="0.2">
      <c r="B113" s="1"/>
      <c r="C113" s="21"/>
      <c r="D113" s="1"/>
      <c r="E113" s="21"/>
      <c r="F113" s="21"/>
      <c r="G113" s="21"/>
      <c r="H113" s="1"/>
    </row>
    <row r="114" spans="2:8" x14ac:dyDescent="0.2">
      <c r="B114" s="1"/>
      <c r="C114" s="21"/>
      <c r="D114" s="1"/>
      <c r="E114" s="21"/>
      <c r="F114" s="21"/>
      <c r="G114" s="21"/>
      <c r="H114" s="1"/>
    </row>
    <row r="115" spans="2:8" x14ac:dyDescent="0.2">
      <c r="B115" s="1"/>
      <c r="C115" s="21"/>
      <c r="D115" s="1"/>
      <c r="E115" s="21"/>
      <c r="F115" s="21"/>
      <c r="G115" s="21"/>
      <c r="H115" s="1"/>
    </row>
    <row r="116" spans="2:8" x14ac:dyDescent="0.2">
      <c r="B116" s="1"/>
      <c r="C116" s="21"/>
      <c r="D116" s="1"/>
      <c r="E116" s="21"/>
      <c r="F116" s="21"/>
      <c r="G116" s="21"/>
      <c r="H116" s="1"/>
    </row>
    <row r="117" spans="2:8" x14ac:dyDescent="0.2">
      <c r="B117" s="1"/>
      <c r="C117" s="21"/>
      <c r="D117" s="1"/>
      <c r="E117" s="21"/>
      <c r="F117" s="21"/>
      <c r="G117" s="21"/>
      <c r="H117" s="1"/>
    </row>
    <row r="118" spans="2:8" x14ac:dyDescent="0.2">
      <c r="B118" s="1"/>
      <c r="C118" s="21"/>
      <c r="D118" s="1"/>
      <c r="E118" s="21"/>
      <c r="F118" s="21"/>
      <c r="G118" s="21"/>
      <c r="H118" s="1"/>
    </row>
    <row r="119" spans="2:8" x14ac:dyDescent="0.2">
      <c r="B119" s="1"/>
      <c r="C119" s="21"/>
      <c r="D119" s="1"/>
      <c r="E119" s="21"/>
      <c r="F119" s="21"/>
      <c r="G119" s="21"/>
      <c r="H119" s="1"/>
    </row>
    <row r="120" spans="2:8" x14ac:dyDescent="0.2">
      <c r="B120" s="1"/>
      <c r="C120" s="21"/>
      <c r="D120" s="1"/>
      <c r="E120" s="21"/>
      <c r="F120" s="21"/>
      <c r="G120" s="21"/>
      <c r="H120" s="1"/>
    </row>
    <row r="121" spans="2:8" x14ac:dyDescent="0.2">
      <c r="B121" s="1"/>
      <c r="C121" s="21"/>
      <c r="D121" s="1"/>
      <c r="E121" s="21"/>
      <c r="F121" s="21"/>
      <c r="G121" s="21"/>
      <c r="H121" s="1"/>
    </row>
    <row r="122" spans="2:8" x14ac:dyDescent="0.2">
      <c r="B122" s="1"/>
      <c r="C122" s="21"/>
      <c r="D122" s="1"/>
      <c r="E122" s="21"/>
      <c r="F122" s="21"/>
      <c r="G122" s="21"/>
      <c r="H122" s="1"/>
    </row>
    <row r="123" spans="2:8" x14ac:dyDescent="0.2">
      <c r="B123" s="1"/>
      <c r="C123" s="21"/>
      <c r="D123" s="1"/>
      <c r="E123" s="21"/>
      <c r="F123" s="21"/>
      <c r="G123" s="21"/>
      <c r="H123" s="1"/>
    </row>
    <row r="124" spans="2:8" x14ac:dyDescent="0.2">
      <c r="B124" s="1"/>
      <c r="C124" s="21"/>
      <c r="D124" s="1"/>
      <c r="E124" s="21"/>
      <c r="F124" s="21"/>
      <c r="G124" s="21"/>
      <c r="H124" s="1"/>
    </row>
    <row r="125" spans="2:8" x14ac:dyDescent="0.2">
      <c r="B125" s="1"/>
      <c r="C125" s="21"/>
      <c r="D125" s="1"/>
      <c r="E125" s="21"/>
      <c r="F125" s="21"/>
      <c r="G125" s="21"/>
      <c r="H125" s="1"/>
    </row>
    <row r="126" spans="2:8" x14ac:dyDescent="0.2">
      <c r="B126" s="1"/>
      <c r="C126" s="21"/>
      <c r="D126" s="1"/>
      <c r="E126" s="21"/>
      <c r="F126" s="21"/>
      <c r="G126" s="21"/>
      <c r="H126" s="1"/>
    </row>
    <row r="127" spans="2:8" x14ac:dyDescent="0.2">
      <c r="B127" s="1"/>
      <c r="C127" s="21"/>
      <c r="D127" s="1"/>
      <c r="E127" s="21"/>
      <c r="F127" s="21"/>
      <c r="G127" s="21"/>
      <c r="H127" s="1"/>
    </row>
    <row r="128" spans="2:8" x14ac:dyDescent="0.2">
      <c r="B128" s="1"/>
      <c r="C128" s="21"/>
      <c r="D128" s="1"/>
      <c r="E128" s="21"/>
      <c r="F128" s="21"/>
      <c r="G128" s="21"/>
      <c r="H128" s="1"/>
    </row>
    <row r="129" spans="2:8" x14ac:dyDescent="0.2">
      <c r="B129" s="1"/>
      <c r="C129" s="21"/>
      <c r="D129" s="1"/>
      <c r="E129" s="21"/>
      <c r="F129" s="21"/>
      <c r="G129" s="21"/>
      <c r="H129" s="1"/>
    </row>
    <row r="130" spans="2:8" x14ac:dyDescent="0.2">
      <c r="B130" s="1"/>
      <c r="C130" s="21"/>
      <c r="D130" s="1"/>
      <c r="E130" s="21"/>
      <c r="F130" s="21"/>
      <c r="G130" s="21"/>
      <c r="H130" s="1"/>
    </row>
    <row r="131" spans="2:8" x14ac:dyDescent="0.2">
      <c r="B131" s="1"/>
      <c r="C131" s="21"/>
      <c r="D131" s="1"/>
      <c r="E131" s="21"/>
      <c r="F131" s="21"/>
      <c r="G131" s="21"/>
      <c r="H131" s="1"/>
    </row>
    <row r="132" spans="2:8" x14ac:dyDescent="0.2">
      <c r="B132" s="1"/>
      <c r="C132" s="21"/>
      <c r="D132" s="1"/>
      <c r="E132" s="21"/>
      <c r="F132" s="21"/>
      <c r="G132" s="21"/>
      <c r="H132" s="1"/>
    </row>
    <row r="133" spans="2:8" x14ac:dyDescent="0.2">
      <c r="B133" s="1"/>
      <c r="C133" s="21"/>
      <c r="D133" s="1"/>
      <c r="E133" s="21"/>
      <c r="F133" s="21"/>
      <c r="G133" s="21"/>
      <c r="H133" s="1"/>
    </row>
    <row r="134" spans="2:8" x14ac:dyDescent="0.2">
      <c r="B134" s="1"/>
      <c r="C134" s="21"/>
      <c r="D134" s="1"/>
      <c r="E134" s="21"/>
      <c r="F134" s="21"/>
      <c r="G134" s="21"/>
      <c r="H134" s="1"/>
    </row>
    <row r="135" spans="2:8" x14ac:dyDescent="0.2">
      <c r="B135" s="1"/>
      <c r="C135" s="21"/>
      <c r="D135" s="1"/>
      <c r="E135" s="21"/>
      <c r="F135" s="21"/>
      <c r="G135" s="21"/>
      <c r="H135" s="1"/>
    </row>
    <row r="136" spans="2:8" x14ac:dyDescent="0.2">
      <c r="B136" s="1"/>
      <c r="C136" s="21"/>
      <c r="D136" s="1"/>
      <c r="E136" s="21"/>
      <c r="F136" s="21"/>
      <c r="G136" s="21"/>
      <c r="H1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Membership</vt:lpstr>
      <vt:lpstr>Home</vt:lpstr>
      <vt:lpstr>International</vt:lpstr>
      <vt:lpstr>Junior</vt:lpstr>
      <vt:lpstr>Women</vt:lpstr>
      <vt:lpstr>Admin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2022-01-27T15:55:04Z</dcterms:created>
  <dcterms:modified xsi:type="dcterms:W3CDTF">2022-04-05T17:19:26Z</dcterms:modified>
</cp:coreProperties>
</file>