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B2A6B972-CE6D-44D6-BE56-4802E8C8B3AD}" xr6:coauthVersionLast="36" xr6:coauthVersionMax="36" xr10:uidLastSave="{00000000-0000-0000-0000-000000000000}"/>
  <bookViews>
    <workbookView xWindow="-105" yWindow="-105" windowWidth="19425" windowHeight="10305" activeTab="2" xr2:uid="{00000000-000D-0000-FFFF-FFFF00000000}"/>
  </bookViews>
  <sheets>
    <sheet name="Summary" sheetId="10" r:id="rId1"/>
    <sheet name="Membership" sheetId="4" r:id="rId2"/>
    <sheet name="Home" sheetId="8" r:id="rId3"/>
    <sheet name="International" sheetId="7" r:id="rId4"/>
    <sheet name="Junior" sheetId="6" r:id="rId5"/>
    <sheet name="Women" sheetId="5" r:id="rId6"/>
    <sheet name="Admin" sheetId="9" r:id="rId7"/>
  </sheets>
  <calcPr calcId="191029"/>
</workbook>
</file>

<file path=xl/calcChain.xml><?xml version="1.0" encoding="utf-8"?>
<calcChain xmlns="http://schemas.openxmlformats.org/spreadsheetml/2006/main">
  <c r="E52" i="4" l="1"/>
  <c r="E53" i="4"/>
  <c r="E54" i="4"/>
  <c r="E55" i="4"/>
  <c r="E56" i="4"/>
  <c r="E57" i="4"/>
  <c r="E58" i="4"/>
  <c r="E59" i="4"/>
  <c r="E60" i="4"/>
  <c r="E61" i="4"/>
  <c r="E62" i="4"/>
  <c r="E51" i="4"/>
  <c r="B60" i="9" l="1"/>
  <c r="C52" i="4" l="1"/>
  <c r="G52" i="4" s="1"/>
  <c r="C53" i="4"/>
  <c r="G53" i="4" s="1"/>
  <c r="C54" i="4"/>
  <c r="G54" i="4" s="1"/>
  <c r="C55" i="4"/>
  <c r="G55" i="4" s="1"/>
  <c r="C56" i="4"/>
  <c r="G56" i="4" s="1"/>
  <c r="C57" i="4"/>
  <c r="G57" i="4" s="1"/>
  <c r="C58" i="4"/>
  <c r="G58" i="4" s="1"/>
  <c r="C59" i="4"/>
  <c r="G59" i="4" s="1"/>
  <c r="C60" i="4"/>
  <c r="G60" i="4" s="1"/>
  <c r="C61" i="4"/>
  <c r="G61" i="4" s="1"/>
  <c r="C62" i="4"/>
  <c r="G62" i="4" s="1"/>
  <c r="C51" i="4"/>
  <c r="G51" i="4" s="1"/>
  <c r="G64" i="4" l="1"/>
  <c r="G12" i="4" s="1"/>
  <c r="C64" i="4"/>
  <c r="D48" i="6" l="1"/>
  <c r="D40" i="6"/>
  <c r="D23" i="6"/>
  <c r="E12" i="10" s="1"/>
  <c r="G48" i="6"/>
  <c r="G40" i="6"/>
  <c r="G23" i="6"/>
  <c r="G32" i="4"/>
  <c r="H23" i="10" s="1"/>
  <c r="G22" i="4"/>
  <c r="G51" i="8"/>
  <c r="G42" i="8"/>
  <c r="H20" i="10" s="1"/>
  <c r="G24" i="8"/>
  <c r="G27" i="7"/>
  <c r="H21" i="10" s="1"/>
  <c r="G16" i="7"/>
  <c r="H11" i="10" s="1"/>
  <c r="G19" i="5"/>
  <c r="H24" i="10" s="1"/>
  <c r="G11" i="5"/>
  <c r="H14" i="10" s="1"/>
  <c r="D55" i="8"/>
  <c r="D51" i="8"/>
  <c r="D24" i="8"/>
  <c r="D42" i="8"/>
  <c r="D32" i="4"/>
  <c r="E23" i="10" s="1"/>
  <c r="D22" i="4"/>
  <c r="G21" i="5" l="1"/>
  <c r="G28" i="5" s="1"/>
  <c r="H12" i="10"/>
  <c r="G42" i="6"/>
  <c r="G50" i="6" s="1"/>
  <c r="D42" i="6"/>
  <c r="D50" i="6" s="1"/>
  <c r="E22" i="10"/>
  <c r="H22" i="10"/>
  <c r="H35" i="10" s="1"/>
  <c r="G29" i="7"/>
  <c r="E20" i="10"/>
  <c r="E10" i="10"/>
  <c r="H37" i="10"/>
  <c r="D34" i="4"/>
  <c r="D45" i="4" s="1"/>
  <c r="G34" i="4"/>
  <c r="G45" i="4" s="1"/>
  <c r="E13" i="10"/>
  <c r="H13" i="10"/>
  <c r="H36" i="10" s="1"/>
  <c r="G44" i="8"/>
  <c r="G58" i="8" s="1"/>
  <c r="H10" i="10"/>
  <c r="H33" i="10" s="1"/>
  <c r="D44" i="8"/>
  <c r="D58" i="8" s="1"/>
  <c r="H34" i="10"/>
  <c r="D27" i="7" l="1"/>
  <c r="D16" i="7"/>
  <c r="E11" i="10" s="1"/>
  <c r="E39" i="10"/>
  <c r="E36" i="10"/>
  <c r="E35" i="10"/>
  <c r="E33" i="10"/>
  <c r="E14" i="10"/>
  <c r="D26" i="5"/>
  <c r="D19" i="5"/>
  <c r="E24" i="10" s="1"/>
  <c r="D11" i="5"/>
  <c r="D71" i="9"/>
  <c r="D55" i="9"/>
  <c r="D23" i="9"/>
  <c r="D25" i="9" s="1"/>
  <c r="D57" i="9" s="1"/>
  <c r="E22" i="4"/>
  <c r="E32" i="4"/>
  <c r="D13" i="9"/>
  <c r="E15" i="10" s="1"/>
  <c r="D73" i="9" l="1"/>
  <c r="E25" i="10"/>
  <c r="D21" i="5"/>
  <c r="D28" i="5" s="1"/>
  <c r="D29" i="7"/>
  <c r="E21" i="10"/>
  <c r="E34" i="4"/>
  <c r="E45" i="4" s="1"/>
  <c r="E16" i="10"/>
  <c r="E37" i="10"/>
  <c r="E38" i="10"/>
  <c r="E27" i="10"/>
  <c r="E34" i="10"/>
  <c r="G71" i="9"/>
  <c r="G23" i="9"/>
  <c r="G13" i="9"/>
  <c r="G55" i="9"/>
  <c r="H25" i="10" s="1"/>
  <c r="H27" i="10" s="1"/>
  <c r="H15" i="10" l="1"/>
  <c r="H38" i="10" s="1"/>
  <c r="H41" i="10" s="1"/>
  <c r="H46" i="10" s="1"/>
  <c r="H16" i="10"/>
  <c r="H29" i="10" s="1"/>
  <c r="G25" i="9"/>
  <c r="G57" i="9" s="1"/>
  <c r="G73" i="9" s="1"/>
  <c r="E41" i="10"/>
  <c r="E46" i="10" s="1"/>
  <c r="E29" i="10"/>
  <c r="F32" i="4"/>
  <c r="G23" i="10" s="1"/>
  <c r="F22" i="4"/>
  <c r="G13" i="10" s="1"/>
  <c r="F34" i="4" l="1"/>
  <c r="F45" i="4" s="1"/>
  <c r="F51" i="8" l="1"/>
  <c r="F42" i="8"/>
  <c r="G20" i="10" s="1"/>
  <c r="F24" i="8"/>
  <c r="G10" i="10" s="1"/>
  <c r="E23" i="6"/>
  <c r="F23" i="6"/>
  <c r="G12" i="10" s="1"/>
  <c r="F48" i="6"/>
  <c r="F40" i="6"/>
  <c r="G22" i="10" s="1"/>
  <c r="F19" i="5"/>
  <c r="G24" i="10" s="1"/>
  <c r="F11" i="5"/>
  <c r="G14" i="10" s="1"/>
  <c r="G36" i="10"/>
  <c r="F27" i="7"/>
  <c r="G21" i="10" s="1"/>
  <c r="F16" i="7"/>
  <c r="G11" i="10" s="1"/>
  <c r="F55" i="9"/>
  <c r="F71" i="9"/>
  <c r="F23" i="9"/>
  <c r="F13" i="9"/>
  <c r="G15" i="10" s="1"/>
  <c r="B8" i="6"/>
  <c r="B23" i="6" s="1"/>
  <c r="C15" i="10"/>
  <c r="B26" i="5"/>
  <c r="B54" i="8"/>
  <c r="F25" i="9" l="1"/>
  <c r="F57" i="9"/>
  <c r="F73" i="9" s="1"/>
  <c r="G35" i="10"/>
  <c r="G34" i="10"/>
  <c r="G25" i="10"/>
  <c r="G38" i="10" s="1"/>
  <c r="G33" i="10"/>
  <c r="F29" i="7"/>
  <c r="F21" i="5"/>
  <c r="F28" i="5" s="1"/>
  <c r="F44" i="8"/>
  <c r="F58" i="8" s="1"/>
  <c r="F42" i="6"/>
  <c r="F50" i="6" s="1"/>
  <c r="G37" i="10"/>
  <c r="G16" i="10"/>
  <c r="G27" i="10" l="1"/>
  <c r="G29" i="10" s="1"/>
  <c r="G41" i="10"/>
  <c r="G46" i="10" s="1"/>
  <c r="B22" i="4" l="1"/>
  <c r="C22" i="4"/>
  <c r="E11" i="5" l="1"/>
  <c r="E19" i="5"/>
  <c r="F24" i="10" s="1"/>
  <c r="F39" i="10"/>
  <c r="D39" i="10"/>
  <c r="C33" i="10"/>
  <c r="C34" i="10"/>
  <c r="C35" i="10"/>
  <c r="C36" i="10"/>
  <c r="C37" i="10"/>
  <c r="C27" i="10"/>
  <c r="C38" i="10"/>
  <c r="C16" i="10"/>
  <c r="C41" i="10" l="1"/>
  <c r="C46" i="10" s="1"/>
  <c r="E21" i="5"/>
  <c r="E28" i="5" s="1"/>
  <c r="C29" i="10"/>
  <c r="E71" i="9"/>
  <c r="C71" i="9"/>
  <c r="B71" i="9"/>
  <c r="E23" i="9"/>
  <c r="E55" i="9"/>
  <c r="F25" i="10" s="1"/>
  <c r="C55" i="9"/>
  <c r="D25" i="10" s="1"/>
  <c r="B55" i="9"/>
  <c r="C23" i="9"/>
  <c r="B23" i="9"/>
  <c r="E13" i="9"/>
  <c r="F15" i="10" s="1"/>
  <c r="C13" i="9"/>
  <c r="B13" i="9"/>
  <c r="E51" i="8"/>
  <c r="C51" i="8"/>
  <c r="B51" i="8"/>
  <c r="E42" i="8"/>
  <c r="F20" i="10" s="1"/>
  <c r="C42" i="8"/>
  <c r="D20" i="10" s="1"/>
  <c r="B42" i="8"/>
  <c r="E24" i="8"/>
  <c r="F10" i="10" s="1"/>
  <c r="C24" i="8"/>
  <c r="D10" i="10" s="1"/>
  <c r="B24" i="8"/>
  <c r="E27" i="7"/>
  <c r="F21" i="10" s="1"/>
  <c r="C27" i="7"/>
  <c r="D21" i="10" s="1"/>
  <c r="B27" i="7"/>
  <c r="E16" i="7"/>
  <c r="C16" i="7"/>
  <c r="B16" i="7"/>
  <c r="E48" i="6"/>
  <c r="C48" i="6"/>
  <c r="B48" i="6"/>
  <c r="E40" i="6"/>
  <c r="F22" i="10" s="1"/>
  <c r="C40" i="6"/>
  <c r="B40" i="6"/>
  <c r="F12" i="10"/>
  <c r="C23" i="6"/>
  <c r="C19" i="5"/>
  <c r="D24" i="10" s="1"/>
  <c r="B19" i="5"/>
  <c r="C11" i="5"/>
  <c r="B11" i="5"/>
  <c r="F23" i="10"/>
  <c r="C32" i="4"/>
  <c r="D23" i="10" s="1"/>
  <c r="B32" i="4"/>
  <c r="D13" i="10"/>
  <c r="C49" i="10" l="1"/>
  <c r="B21" i="5"/>
  <c r="B28" i="5" s="1"/>
  <c r="F35" i="10"/>
  <c r="D33" i="10"/>
  <c r="F38" i="10"/>
  <c r="F27" i="10"/>
  <c r="F33" i="10"/>
  <c r="B29" i="7"/>
  <c r="D36" i="10"/>
  <c r="F14" i="10"/>
  <c r="F37" i="10" s="1"/>
  <c r="C21" i="5"/>
  <c r="C28" i="5" s="1"/>
  <c r="D14" i="10"/>
  <c r="D37" i="10" s="1"/>
  <c r="C29" i="7"/>
  <c r="D11" i="10"/>
  <c r="D34" i="10" s="1"/>
  <c r="D15" i="10"/>
  <c r="D38" i="10" s="1"/>
  <c r="D22" i="10"/>
  <c r="D27" i="10" s="1"/>
  <c r="D12" i="10"/>
  <c r="E29" i="7"/>
  <c r="F11" i="10"/>
  <c r="F34" i="10" s="1"/>
  <c r="F13" i="10"/>
  <c r="F36" i="10" s="1"/>
  <c r="E25" i="9"/>
  <c r="E57" i="9" s="1"/>
  <c r="E73" i="9" s="1"/>
  <c r="B25" i="9"/>
  <c r="B57" i="9" s="1"/>
  <c r="B73" i="9" s="1"/>
  <c r="C25" i="9"/>
  <c r="C57" i="9" s="1"/>
  <c r="C73" i="9" s="1"/>
  <c r="B44" i="8"/>
  <c r="B58" i="8" s="1"/>
  <c r="C44" i="8"/>
  <c r="C58" i="8" s="1"/>
  <c r="E44" i="8"/>
  <c r="E58" i="8" s="1"/>
  <c r="C42" i="6"/>
  <c r="C50" i="6" s="1"/>
  <c r="B42" i="6"/>
  <c r="B50" i="6" s="1"/>
  <c r="E42" i="6"/>
  <c r="E50" i="6" s="1"/>
  <c r="B34" i="4"/>
  <c r="B45" i="4" s="1"/>
  <c r="C34" i="4"/>
  <c r="C45" i="4" s="1"/>
  <c r="F47" i="10" l="1"/>
  <c r="E47" i="10"/>
  <c r="E49" i="10" s="1"/>
  <c r="G47" i="10" s="1"/>
  <c r="F41" i="10"/>
  <c r="F46" i="10" s="1"/>
  <c r="D35" i="10"/>
  <c r="D41" i="10" s="1"/>
  <c r="D46" i="10" s="1"/>
  <c r="D49" i="10" s="1"/>
  <c r="D16" i="10"/>
  <c r="D29" i="10" s="1"/>
  <c r="F16" i="10"/>
  <c r="F29" i="10" s="1"/>
  <c r="F49" i="10" l="1"/>
  <c r="G49" i="10" s="1"/>
  <c r="H47" i="10" s="1"/>
  <c r="H49" i="10" s="1"/>
</calcChain>
</file>

<file path=xl/sharedStrings.xml><?xml version="1.0" encoding="utf-8"?>
<sst xmlns="http://schemas.openxmlformats.org/spreadsheetml/2006/main" count="314" uniqueCount="211">
  <si>
    <t>English Chess Federation</t>
  </si>
  <si>
    <t>Home</t>
  </si>
  <si>
    <t>Junior</t>
  </si>
  <si>
    <t>Membership</t>
  </si>
  <si>
    <t>Womens</t>
  </si>
  <si>
    <t>Other Income</t>
  </si>
  <si>
    <t>Cost of Sales</t>
  </si>
  <si>
    <t>International</t>
  </si>
  <si>
    <t>Gross Profit</t>
  </si>
  <si>
    <t>Administrative Costs</t>
  </si>
  <si>
    <t>Administration - Book Keeping</t>
  </si>
  <si>
    <t>Administration - Company Secretary Fees</t>
  </si>
  <si>
    <t>Administration Cost</t>
  </si>
  <si>
    <t>Bank Charges</t>
  </si>
  <si>
    <t>BCC - Social Media</t>
  </si>
  <si>
    <t>Board and Council expenses</t>
  </si>
  <si>
    <t>Depreciation</t>
  </si>
  <si>
    <t>Insurance</t>
  </si>
  <si>
    <t>IT, Internet &amp; Website</t>
  </si>
  <si>
    <t>Library - Costs</t>
  </si>
  <si>
    <t>Office sundries</t>
  </si>
  <si>
    <t>Photocopier Lease (CF Corporate; Siemens)</t>
  </si>
  <si>
    <t>Postage</t>
  </si>
  <si>
    <t>Rent and Service Charge</t>
  </si>
  <si>
    <t>Salaries and NIC Office Staff and ER Pensions</t>
  </si>
  <si>
    <t>Telephone</t>
  </si>
  <si>
    <t>Yearbook Costs</t>
  </si>
  <si>
    <t>Total Administrative Costs</t>
  </si>
  <si>
    <t>Total Other Income</t>
  </si>
  <si>
    <t>Income</t>
  </si>
  <si>
    <t>Home - Swiss Manager &amp; Live Board Setup Workshops</t>
  </si>
  <si>
    <t>Home Chess - Arbiters Training</t>
  </si>
  <si>
    <t>Home Chess - Chess in Prisons</t>
  </si>
  <si>
    <t>Home Chess - County Championships</t>
  </si>
  <si>
    <t>Home Chess - Christmas End Game Challange</t>
  </si>
  <si>
    <t>BCC - Appearance Fee/Acc/Travel cost</t>
  </si>
  <si>
    <t>Home - Arbiters Training Course</t>
  </si>
  <si>
    <t>Home - Chess in Prison Cost</t>
  </si>
  <si>
    <t>Home - League Management Software Costs</t>
  </si>
  <si>
    <t>Home - Other Costs</t>
  </si>
  <si>
    <t>Administration - donations</t>
  </si>
  <si>
    <t>Home - Online Game Fee 2021/22</t>
  </si>
  <si>
    <t>Membership - FIDE Fees / - FIDE P2P ENG players</t>
  </si>
  <si>
    <t>Membership - FIDE Fees Titles</t>
  </si>
  <si>
    <t>Membership - FIDE Fees Transfers</t>
  </si>
  <si>
    <t>Membership - FIDE Game Fee / P2P - FIDE Foreign players</t>
  </si>
  <si>
    <t>Membership - Game Fee / P2P -  League and Club</t>
  </si>
  <si>
    <t>Membership - Game Fee / P2P - Congresses</t>
  </si>
  <si>
    <t>Membership - Game Fee / P2P - Congresses - Junior</t>
  </si>
  <si>
    <t>Membership - Non-territorial affiliates</t>
  </si>
  <si>
    <t>Azolve Fees</t>
  </si>
  <si>
    <t>Membership - FIDE Fees Cost</t>
  </si>
  <si>
    <t>Membership - FIDE rating fees for events</t>
  </si>
  <si>
    <t>Membership - FIDE Title Fees for Players</t>
  </si>
  <si>
    <t>Membership - Grading Admin</t>
  </si>
  <si>
    <t>Membership - Online Transaction Fees</t>
  </si>
  <si>
    <t>2022 Budget</t>
  </si>
  <si>
    <t xml:space="preserve">Membership - All Categories </t>
  </si>
  <si>
    <t>Expenditure</t>
  </si>
  <si>
    <t>Paypal Fees</t>
  </si>
  <si>
    <t>Other Expenditure</t>
  </si>
  <si>
    <t>Bad Debts</t>
  </si>
  <si>
    <t>Total Other Expenditure</t>
  </si>
  <si>
    <t>2023 Budget</t>
  </si>
  <si>
    <t>Net Income (Expenditure)</t>
  </si>
  <si>
    <t>Womens - Event Income</t>
  </si>
  <si>
    <t>Womens - Event Costs</t>
  </si>
  <si>
    <t>Womens - Support for Events/Organisations</t>
  </si>
  <si>
    <t>Womens - Support/bursaries for Individuals</t>
  </si>
  <si>
    <t>Womens - Queens Festival</t>
  </si>
  <si>
    <t>Junior - Online under 18 County Championship - 20th Nov 2020</t>
  </si>
  <si>
    <t>Junior - U11 Online National Schools</t>
  </si>
  <si>
    <t>Junior Chess -  Clothing</t>
  </si>
  <si>
    <t>Junior Chess - ECF Academy</t>
  </si>
  <si>
    <t>Junior Chess - European Rapid  Schools online Chess Championships</t>
  </si>
  <si>
    <t>Junior Chess - National School Sponsorship</t>
  </si>
  <si>
    <t>Junior Chess - National Schools U11</t>
  </si>
  <si>
    <t>Junior Chess - U19 Girls National Schools</t>
  </si>
  <si>
    <t>Junior - European Hybrid Championships</t>
  </si>
  <si>
    <t>Junior - British Rapid &amp; Blitz Championships 13th-14th Nov 21</t>
  </si>
  <si>
    <t>Junior - Glorney Cup- Costs</t>
  </si>
  <si>
    <t>Junior Chess -  National Schools Costs</t>
  </si>
  <si>
    <t>Junior Chess - Inter County Expenses</t>
  </si>
  <si>
    <t>Junior Chess - sundry expenses</t>
  </si>
  <si>
    <t>Junior Chess - Girls National Schools</t>
  </si>
  <si>
    <t>Junior Chess Bursary Fund - Costs</t>
  </si>
  <si>
    <t>Junior - European Youth Hybrid Championships</t>
  </si>
  <si>
    <t>Junior - British Rapid &amp; Blitz Championships 13-14th Nov 21</t>
  </si>
  <si>
    <t>Junior - England Teams in Online Youth Champs 18-20 Sept 2020</t>
  </si>
  <si>
    <t>Junior - Online Under 19 Schools Championship</t>
  </si>
  <si>
    <t>Junior Chess - Online Youth Cadets - World Cup</t>
  </si>
  <si>
    <t>Junior Chess - World Online Youth &amp; Cadets Champs 27/11 - 23/12 2020</t>
  </si>
  <si>
    <t>Junior England Teams in Euro Online Youth Champs 19-20/9 2020</t>
  </si>
  <si>
    <t>Certificates of Excellence - Income</t>
  </si>
  <si>
    <t>International - Donations</t>
  </si>
  <si>
    <t>Membership - Fide Tournament Entry Fees</t>
  </si>
  <si>
    <t>International - European Individual Championships</t>
  </si>
  <si>
    <t>International - European Team Championship Costs</t>
  </si>
  <si>
    <t>International - Other Costs</t>
  </si>
  <si>
    <t>International - Other Tournaments Cost</t>
  </si>
  <si>
    <t>Net Income/Expenditure</t>
  </si>
  <si>
    <t>Home - Chess Festival 30 May - 6 Jun 21</t>
  </si>
  <si>
    <t>Home Chess - Sundry</t>
  </si>
  <si>
    <t>Home - County Championships Cost</t>
  </si>
  <si>
    <t xml:space="preserve">Home - Congress Support </t>
  </si>
  <si>
    <t>Home - Red Cross Donation Account</t>
  </si>
  <si>
    <t>Yearbook Income</t>
  </si>
  <si>
    <t>Library Duplicate Sales</t>
  </si>
  <si>
    <t>DGT Clocks for Clubs Costs</t>
  </si>
  <si>
    <t>Go Cardless Fees</t>
  </si>
  <si>
    <t>Library Duplicate Sales Costs</t>
  </si>
  <si>
    <t>Stripe Fees</t>
  </si>
  <si>
    <t>Admin, Commercial, Marketing &amp; Publicity</t>
  </si>
  <si>
    <t>Administration - Audit fees</t>
  </si>
  <si>
    <t>Administration - FIDE Delegate Cost</t>
  </si>
  <si>
    <t>General Expenses</t>
  </si>
  <si>
    <t>Officer's Expenses</t>
  </si>
  <si>
    <t>Photocopying, Printing Stationery</t>
  </si>
  <si>
    <t>Recruitment Staff</t>
  </si>
  <si>
    <t>Staff Training</t>
  </si>
  <si>
    <t>Administration</t>
  </si>
  <si>
    <t>Administration - Interest Income</t>
  </si>
  <si>
    <t>Advertising income</t>
  </si>
  <si>
    <t>Business Support Grant</t>
  </si>
  <si>
    <t>DGT Clocks for Clubs - Sales</t>
  </si>
  <si>
    <t>Sundry income and roundings</t>
  </si>
  <si>
    <t>Admin</t>
  </si>
  <si>
    <t>BCC - Donations</t>
  </si>
  <si>
    <t>ECF Awards</t>
  </si>
  <si>
    <t>Membership - membership system</t>
  </si>
  <si>
    <t>Audit, Accountancy and Company Secretarial</t>
  </si>
  <si>
    <t>Certificates of Excellence - income</t>
  </si>
  <si>
    <t>Commercial income</t>
  </si>
  <si>
    <t>Contingency</t>
  </si>
  <si>
    <t>Admin/Other</t>
  </si>
  <si>
    <t>Net Profit/Loss</t>
  </si>
  <si>
    <t>RESERVES b/fwd from 31.08.2020</t>
  </si>
  <si>
    <t>Reserves b/f</t>
  </si>
  <si>
    <t>Profit/Loss for year</t>
  </si>
  <si>
    <t>Total Reserves</t>
  </si>
  <si>
    <t>Net Profit/Loss by Directorate</t>
  </si>
  <si>
    <t>Chess Trust Donation</t>
  </si>
  <si>
    <t>International - Chess Trust Donation</t>
  </si>
  <si>
    <t>Unaudited</t>
  </si>
  <si>
    <t>Women's Directorate</t>
  </si>
  <si>
    <t>Junior Directorate</t>
  </si>
  <si>
    <t>International Directorate</t>
  </si>
  <si>
    <t>Home Directorate</t>
  </si>
  <si>
    <t>Membership Directorate</t>
  </si>
  <si>
    <t>Summary Profit &amp; Loss Account</t>
  </si>
  <si>
    <t>Management Accounts &amp; Budget Information</t>
  </si>
  <si>
    <t>Womens - English Womens Championships</t>
  </si>
  <si>
    <t>International - Senior Tournaments</t>
  </si>
  <si>
    <t>Home - Chessable Grand Prix (OTB)</t>
  </si>
  <si>
    <t>Home - Chessable Grand Prix Cost (OTB)</t>
  </si>
  <si>
    <t>Home - UK Open Blitz Championships</t>
  </si>
  <si>
    <t>Home - UK Open Blitz Championship</t>
  </si>
  <si>
    <t>Other income</t>
  </si>
  <si>
    <t>Sale of DGT Clocks</t>
  </si>
  <si>
    <t>Azolve Reward scheme</t>
  </si>
  <si>
    <t>Junior Chess - Euro Schools</t>
  </si>
  <si>
    <t>2022 Actual</t>
  </si>
  <si>
    <t>Home- Cambridge International</t>
  </si>
  <si>
    <t>British Chess Championships (OTB)</t>
  </si>
  <si>
    <t>Home - English Online Blitz</t>
  </si>
  <si>
    <t>Home - English Seniors</t>
  </si>
  <si>
    <t>FIDE Fees Titles</t>
  </si>
  <si>
    <t>FIDE Fees Transfers</t>
  </si>
  <si>
    <t>World Senior Team Championships</t>
  </si>
  <si>
    <t>International - World Senior Teams</t>
  </si>
  <si>
    <t>International - Olympiad Costs</t>
  </si>
  <si>
    <t>European Senior Team Championships (26/10/22)</t>
  </si>
  <si>
    <t>Paul Buswell/Gary Willson - Office Admin</t>
  </si>
  <si>
    <t>2024 Budget</t>
  </si>
  <si>
    <t>2024 budget</t>
  </si>
  <si>
    <t>Dave Clayton - IT &amp; office support</t>
  </si>
  <si>
    <t>Junior Chess - Accelerator Support</t>
  </si>
  <si>
    <t>Home - Online Blitz Grand Prix</t>
  </si>
  <si>
    <t>Home - Online Rapid Grand Prix</t>
  </si>
  <si>
    <t>Home - British Rapidplay Support</t>
  </si>
  <si>
    <t>International - European Senior Team Chess Championships</t>
  </si>
  <si>
    <t>Revised 2023</t>
  </si>
  <si>
    <t>Forecast</t>
  </si>
  <si>
    <t>2025 Forecast</t>
  </si>
  <si>
    <t>Home - On-Line Chess Events</t>
  </si>
  <si>
    <t>Home - On-line Chess Championships events</t>
  </si>
  <si>
    <t>Junior International Trips*</t>
  </si>
  <si>
    <t>Junior Chess Cost*</t>
  </si>
  <si>
    <t>* Junior Trips exact income/expenditure is based on events/entries and impossible to predict. A surplus of £3000 is expected which will fund the bursary scheme.</t>
  </si>
  <si>
    <t>Junior coaching support</t>
  </si>
  <si>
    <t>Platinum</t>
  </si>
  <si>
    <t>Junior Platinum</t>
  </si>
  <si>
    <t>Gold</t>
  </si>
  <si>
    <t>Gold junior</t>
  </si>
  <si>
    <t>Silver</t>
  </si>
  <si>
    <t>Silver junior</t>
  </si>
  <si>
    <t>Bronze</t>
  </si>
  <si>
    <t>Bronze junior</t>
  </si>
  <si>
    <t>Supporter</t>
  </si>
  <si>
    <t>Silver junior (free)</t>
  </si>
  <si>
    <t>QGS Supporters</t>
  </si>
  <si>
    <t>Lifetime</t>
  </si>
  <si>
    <t>Note 1</t>
  </si>
  <si>
    <t>Home - English Championships (Open/Women)</t>
  </si>
  <si>
    <t>23/24</t>
  </si>
  <si>
    <t>24/25</t>
  </si>
  <si>
    <t>Home - English Championships (Open and Women's)</t>
  </si>
  <si>
    <t>Home - English Seniors Championships (50+ and 65+)</t>
  </si>
  <si>
    <t>Note 1: 2025 Estimates based on predicted 2024 numbers plus small increase 2%, in addition to modest price rise.</t>
  </si>
  <si>
    <t>inc VAT</t>
  </si>
  <si>
    <t>ex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</si>
</sst>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#,##0.00_ ;\-#,##0.00\ "/>
    <numFmt numFmtId="166" formatCode="#,##0.00;\(#,##0.00\)"/>
    <numFmt numFmtId="167" formatCode="#,##0_ ;\-#,##0\ 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rgb="FFEBEBEB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2" fillId="0" borderId="0" xfId="0" applyFont="1" applyProtection="1"/>
    <xf numFmtId="4" fontId="2" fillId="0" borderId="0" xfId="0" applyNumberFormat="1" applyFont="1" applyProtection="1"/>
    <xf numFmtId="164" fontId="0" fillId="0" borderId="0" xfId="0" applyNumberFormat="1" applyProtection="1"/>
    <xf numFmtId="165" fontId="0" fillId="0" borderId="0" xfId="0" applyNumberFormat="1" applyProtection="1"/>
    <xf numFmtId="165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165" fontId="2" fillId="0" borderId="1" xfId="0" applyNumberFormat="1" applyFont="1" applyBorder="1" applyProtection="1"/>
    <xf numFmtId="4" fontId="2" fillId="0" borderId="1" xfId="0" applyNumberFormat="1" applyFont="1" applyBorder="1" applyProtection="1"/>
    <xf numFmtId="165" fontId="2" fillId="0" borderId="2" xfId="0" applyNumberFormat="1" applyFont="1" applyBorder="1" applyProtection="1"/>
    <xf numFmtId="4" fontId="2" fillId="0" borderId="2" xfId="0" applyNumberFormat="1" applyFont="1" applyBorder="1" applyProtection="1"/>
    <xf numFmtId="4" fontId="1" fillId="0" borderId="0" xfId="0" applyNumberFormat="1" applyFont="1" applyProtection="1"/>
    <xf numFmtId="4" fontId="2" fillId="0" borderId="0" xfId="0" applyNumberFormat="1" applyFont="1" applyBorder="1" applyProtection="1"/>
    <xf numFmtId="0" fontId="1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4" fontId="3" fillId="0" borderId="0" xfId="0" applyNumberFormat="1" applyFont="1" applyProtection="1"/>
    <xf numFmtId="4" fontId="4" fillId="0" borderId="1" xfId="0" applyNumberFormat="1" applyFont="1" applyBorder="1" applyProtection="1"/>
    <xf numFmtId="4" fontId="4" fillId="0" borderId="0" xfId="0" applyNumberFormat="1" applyFont="1" applyProtection="1"/>
    <xf numFmtId="4" fontId="4" fillId="0" borderId="2" xfId="0" applyNumberFormat="1" applyFont="1" applyBorder="1" applyProtection="1"/>
    <xf numFmtId="4" fontId="3" fillId="0" borderId="1" xfId="0" applyNumberFormat="1" applyFont="1" applyBorder="1" applyProtection="1"/>
    <xf numFmtId="165" fontId="3" fillId="0" borderId="0" xfId="0" applyNumberFormat="1" applyFont="1" applyProtection="1"/>
    <xf numFmtId="165" fontId="4" fillId="0" borderId="1" xfId="0" applyNumberFormat="1" applyFont="1" applyBorder="1" applyProtection="1"/>
    <xf numFmtId="165" fontId="4" fillId="0" borderId="0" xfId="0" applyNumberFormat="1" applyFont="1" applyProtection="1"/>
    <xf numFmtId="165" fontId="4" fillId="0" borderId="2" xfId="0" applyNumberFormat="1" applyFont="1" applyBorder="1" applyProtection="1"/>
    <xf numFmtId="164" fontId="3" fillId="0" borderId="0" xfId="0" applyNumberFormat="1" applyFont="1" applyProtection="1"/>
    <xf numFmtId="0" fontId="4" fillId="0" borderId="0" xfId="0" applyFont="1" applyProtection="1"/>
    <xf numFmtId="4" fontId="4" fillId="0" borderId="0" xfId="0" applyNumberFormat="1" applyFont="1" applyBorder="1" applyProtection="1"/>
    <xf numFmtId="0" fontId="3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4" fontId="0" fillId="0" borderId="2" xfId="0" applyNumberFormat="1" applyBorder="1" applyProtection="1"/>
    <xf numFmtId="4" fontId="3" fillId="0" borderId="2" xfId="0" applyNumberFormat="1" applyFont="1" applyBorder="1" applyProtection="1"/>
    <xf numFmtId="0" fontId="2" fillId="0" borderId="0" xfId="0" applyFont="1"/>
    <xf numFmtId="0" fontId="1" fillId="0" borderId="0" xfId="0" applyFont="1"/>
    <xf numFmtId="0" fontId="5" fillId="0" borderId="0" xfId="0" applyFont="1" applyProtection="1"/>
    <xf numFmtId="2" fontId="0" fillId="0" borderId="0" xfId="0" applyNumberFormat="1" applyProtection="1"/>
    <xf numFmtId="2" fontId="3" fillId="0" borderId="0" xfId="0" applyNumberFormat="1" applyFont="1" applyProtection="1"/>
    <xf numFmtId="4" fontId="6" fillId="0" borderId="0" xfId="0" applyNumberFormat="1" applyFont="1" applyProtection="1"/>
    <xf numFmtId="14" fontId="1" fillId="0" borderId="0" xfId="0" applyNumberFormat="1" applyFont="1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4" fontId="3" fillId="0" borderId="0" xfId="0" applyNumberFormat="1" applyFont="1" applyBorder="1" applyProtection="1"/>
    <xf numFmtId="2" fontId="4" fillId="0" borderId="0" xfId="0" applyNumberFormat="1" applyFont="1" applyAlignment="1" applyProtection="1">
      <alignment horizontal="center"/>
    </xf>
    <xf numFmtId="2" fontId="4" fillId="0" borderId="1" xfId="0" applyNumberFormat="1" applyFont="1" applyBorder="1" applyProtection="1"/>
    <xf numFmtId="2" fontId="4" fillId="0" borderId="0" xfId="0" applyNumberFormat="1" applyFont="1" applyProtection="1"/>
    <xf numFmtId="2" fontId="4" fillId="0" borderId="2" xfId="0" applyNumberFormat="1" applyFont="1" applyBorder="1" applyProtection="1"/>
    <xf numFmtId="165" fontId="0" fillId="0" borderId="4" xfId="0" applyNumberFormat="1" applyBorder="1" applyProtection="1"/>
    <xf numFmtId="167" fontId="0" fillId="0" borderId="0" xfId="0" applyNumberFormat="1" applyProtection="1"/>
    <xf numFmtId="0" fontId="1" fillId="0" borderId="0" xfId="0" applyNumberFormat="1" applyFont="1" applyProtection="1"/>
    <xf numFmtId="0" fontId="0" fillId="0" borderId="0" xfId="0" applyNumberFormat="1" applyProtection="1"/>
    <xf numFmtId="0" fontId="3" fillId="0" borderId="0" xfId="0" applyNumberFormat="1" applyFont="1" applyProtection="1"/>
    <xf numFmtId="167" fontId="3" fillId="0" borderId="0" xfId="0" applyNumberFormat="1" applyFont="1" applyProtection="1"/>
    <xf numFmtId="165" fontId="3" fillId="0" borderId="4" xfId="0" applyNumberFormat="1" applyFont="1" applyBorder="1" applyProtection="1"/>
    <xf numFmtId="0" fontId="3" fillId="0" borderId="4" xfId="0" applyFont="1" applyBorder="1" applyProtection="1"/>
    <xf numFmtId="166" fontId="6" fillId="0" borderId="3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2F000000}"/>
  </cellStyles>
  <dxfs count="0"/>
  <tableStyles count="1" defaultTableStyle="TableStyleMedium9" defaultPivotStyle="PivotStyleLight16">
    <tableStyle name="Invisible" pivot="0" table="0" count="0" xr9:uid="{9DB20D84-E9CE-48DF-92C0-87E5E2021A7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02B1-55EE-49D8-911A-2B9071517EB2}">
  <dimension ref="A1:J69"/>
  <sheetViews>
    <sheetView workbookViewId="0">
      <selection activeCell="E13" sqref="E13"/>
    </sheetView>
  </sheetViews>
  <sheetFormatPr defaultRowHeight="12.75" x14ac:dyDescent="0.2"/>
  <cols>
    <col min="1" max="1" width="48" customWidth="1"/>
    <col min="2" max="3" width="17.5703125" customWidth="1"/>
    <col min="4" max="8" width="17.5703125" style="17" customWidth="1"/>
    <col min="9" max="9" width="10.140625" bestFit="1" customWidth="1"/>
    <col min="10" max="10" width="9.7109375" bestFit="1" customWidth="1"/>
  </cols>
  <sheetData>
    <row r="1" spans="1:10" ht="18" x14ac:dyDescent="0.25">
      <c r="A1" s="37" t="s">
        <v>0</v>
      </c>
    </row>
    <row r="2" spans="1:10" ht="18" x14ac:dyDescent="0.25">
      <c r="A2" s="37" t="s">
        <v>150</v>
      </c>
      <c r="C2" s="16"/>
      <c r="D2" s="31"/>
      <c r="E2" s="31"/>
    </row>
    <row r="3" spans="1:10" ht="18" x14ac:dyDescent="0.25">
      <c r="A3" s="37"/>
      <c r="C3" s="16"/>
      <c r="D3" s="31"/>
      <c r="E3" s="31"/>
    </row>
    <row r="4" spans="1:10" ht="18" x14ac:dyDescent="0.25">
      <c r="A4" s="37" t="s">
        <v>149</v>
      </c>
      <c r="C4" s="16"/>
      <c r="D4" s="31"/>
      <c r="E4" s="31"/>
    </row>
    <row r="5" spans="1:10" x14ac:dyDescent="0.2">
      <c r="C5" s="41" t="s">
        <v>143</v>
      </c>
      <c r="D5" s="32"/>
      <c r="E5" s="32" t="s">
        <v>181</v>
      </c>
    </row>
    <row r="6" spans="1:10" x14ac:dyDescent="0.2">
      <c r="C6" s="9" t="s">
        <v>161</v>
      </c>
      <c r="D6" s="18" t="s">
        <v>56</v>
      </c>
      <c r="E6" s="18" t="s">
        <v>182</v>
      </c>
      <c r="F6" s="18" t="s">
        <v>63</v>
      </c>
      <c r="G6" s="18" t="s">
        <v>174</v>
      </c>
      <c r="H6" s="18" t="s">
        <v>183</v>
      </c>
    </row>
    <row r="7" spans="1:10" x14ac:dyDescent="0.2">
      <c r="C7" s="4"/>
      <c r="D7" s="29"/>
      <c r="E7" s="29"/>
    </row>
    <row r="8" spans="1:10" x14ac:dyDescent="0.2">
      <c r="A8" s="4" t="s">
        <v>29</v>
      </c>
    </row>
    <row r="9" spans="1:10" x14ac:dyDescent="0.2">
      <c r="A9" s="4"/>
    </row>
    <row r="10" spans="1:10" x14ac:dyDescent="0.2">
      <c r="A10" t="s">
        <v>1</v>
      </c>
      <c r="C10" s="1">
        <v>113322.41</v>
      </c>
      <c r="D10" s="19">
        <f>Home!C24</f>
        <v>109350</v>
      </c>
      <c r="E10" s="19">
        <f>Home!D24+Home!D51</f>
        <v>121797.68</v>
      </c>
      <c r="F10" s="19">
        <f>Home!E24</f>
        <v>129750</v>
      </c>
      <c r="G10" s="19">
        <f>Home!F24+Home!F51</f>
        <v>122050</v>
      </c>
      <c r="H10" s="19">
        <f>Home!G24</f>
        <v>122450</v>
      </c>
      <c r="I10" s="1"/>
    </row>
    <row r="11" spans="1:10" x14ac:dyDescent="0.2">
      <c r="A11" t="s">
        <v>7</v>
      </c>
      <c r="C11" s="1">
        <v>75748.5</v>
      </c>
      <c r="D11" s="19">
        <f>International!C16</f>
        <v>15486</v>
      </c>
      <c r="E11" s="19">
        <f>International!D16</f>
        <v>5311.69</v>
      </c>
      <c r="F11" s="19">
        <f>International!E16</f>
        <v>0</v>
      </c>
      <c r="G11" s="19">
        <f>International!F16</f>
        <v>0</v>
      </c>
      <c r="H11" s="19">
        <f>International!G16</f>
        <v>0</v>
      </c>
      <c r="I11" s="1"/>
      <c r="J11" s="1"/>
    </row>
    <row r="12" spans="1:10" x14ac:dyDescent="0.2">
      <c r="A12" t="s">
        <v>2</v>
      </c>
      <c r="C12" s="1">
        <v>23842.75</v>
      </c>
      <c r="D12" s="19">
        <f>Junior!C23</f>
        <v>25500</v>
      </c>
      <c r="E12" s="19">
        <f>Junior!D23+Junior!D48</f>
        <v>20378.320000000003</v>
      </c>
      <c r="F12" s="19">
        <f>Junior!E23</f>
        <v>22500</v>
      </c>
      <c r="G12" s="19">
        <f>Junior!F23</f>
        <v>20000</v>
      </c>
      <c r="H12" s="19">
        <f>Junior!G23+Junior!G48</f>
        <v>20000</v>
      </c>
      <c r="I12" s="1"/>
      <c r="J12" s="1"/>
    </row>
    <row r="13" spans="1:10" x14ac:dyDescent="0.2">
      <c r="A13" t="s">
        <v>3</v>
      </c>
      <c r="C13">
        <v>234884.48000000001</v>
      </c>
      <c r="D13" s="19">
        <f>Membership!C22</f>
        <v>186765</v>
      </c>
      <c r="E13" s="19">
        <f>Membership!D22</f>
        <v>240894</v>
      </c>
      <c r="F13" s="19">
        <f>Membership!E22</f>
        <v>217958</v>
      </c>
      <c r="G13" s="19">
        <f>Membership!F22+Membership!F38</f>
        <v>285362</v>
      </c>
      <c r="H13" s="17">
        <f>Membership!G22</f>
        <v>306178.66666666669</v>
      </c>
      <c r="I13" s="1"/>
      <c r="J13" s="1"/>
    </row>
    <row r="14" spans="1:10" x14ac:dyDescent="0.2">
      <c r="A14" t="s">
        <v>4</v>
      </c>
      <c r="C14" s="1">
        <v>19090.93</v>
      </c>
      <c r="D14" s="19">
        <f>Women!C11+Women!C26</f>
        <v>12658</v>
      </c>
      <c r="E14" s="19">
        <f>Women!D11</f>
        <v>900</v>
      </c>
      <c r="F14" s="19">
        <f>Women!E11</f>
        <v>0</v>
      </c>
      <c r="G14" s="19">
        <f>Women!F11</f>
        <v>0</v>
      </c>
      <c r="H14" s="19">
        <f>Women!G11</f>
        <v>0</v>
      </c>
      <c r="I14" s="1"/>
      <c r="J14" s="1"/>
    </row>
    <row r="15" spans="1:10" x14ac:dyDescent="0.2">
      <c r="A15" s="3" t="s">
        <v>134</v>
      </c>
      <c r="C15" s="1">
        <f>8572.07+6558</f>
        <v>15130.07</v>
      </c>
      <c r="D15" s="19">
        <f>Admin!C13+Admin!C71</f>
        <v>2450</v>
      </c>
      <c r="E15" s="19">
        <f>Admin!D13+Admin!D71</f>
        <v>3403</v>
      </c>
      <c r="F15" s="19">
        <f>Admin!E13</f>
        <v>0</v>
      </c>
      <c r="G15" s="19">
        <f>Admin!F13+Admin!F71</f>
        <v>2350</v>
      </c>
      <c r="H15" s="19">
        <f>Admin!G13+Admin!G71</f>
        <v>2400</v>
      </c>
      <c r="I15" s="1"/>
      <c r="J15" s="1"/>
    </row>
    <row r="16" spans="1:10" x14ac:dyDescent="0.2">
      <c r="C16" s="11">
        <f t="shared" ref="C16:H16" si="0">SUM(C10:C15)</f>
        <v>482019.14</v>
      </c>
      <c r="D16" s="20">
        <f t="shared" si="0"/>
        <v>352209</v>
      </c>
      <c r="E16" s="20">
        <f>SUM(E10:E15)</f>
        <v>392684.69</v>
      </c>
      <c r="F16" s="23">
        <f t="shared" si="0"/>
        <v>370208</v>
      </c>
      <c r="G16" s="23">
        <f t="shared" si="0"/>
        <v>429762</v>
      </c>
      <c r="H16" s="23">
        <f t="shared" si="0"/>
        <v>451028.66666666669</v>
      </c>
    </row>
    <row r="17" spans="1:10" x14ac:dyDescent="0.2">
      <c r="I17" s="1"/>
    </row>
    <row r="18" spans="1:10" x14ac:dyDescent="0.2">
      <c r="A18" s="4" t="s">
        <v>58</v>
      </c>
    </row>
    <row r="19" spans="1:10" x14ac:dyDescent="0.2">
      <c r="A19" s="4"/>
      <c r="I19" s="1"/>
      <c r="J19" s="1"/>
    </row>
    <row r="20" spans="1:10" x14ac:dyDescent="0.2">
      <c r="A20" t="s">
        <v>1</v>
      </c>
      <c r="C20" s="1">
        <v>130188</v>
      </c>
      <c r="D20" s="19">
        <f>Home!C42</f>
        <v>106800</v>
      </c>
      <c r="E20" s="19">
        <f>Home!D42+Home!D55</f>
        <v>144937.21999999997</v>
      </c>
      <c r="F20" s="19">
        <f>Home!E42</f>
        <v>131250</v>
      </c>
      <c r="G20" s="19">
        <f>Home!F42+Home!F55</f>
        <v>147100</v>
      </c>
      <c r="H20" s="19">
        <f>Home!G42</f>
        <v>151450</v>
      </c>
    </row>
    <row r="21" spans="1:10" x14ac:dyDescent="0.2">
      <c r="A21" t="s">
        <v>7</v>
      </c>
      <c r="C21" s="1">
        <v>164101.38</v>
      </c>
      <c r="D21" s="19">
        <f>International!C27</f>
        <v>90000</v>
      </c>
      <c r="E21" s="19">
        <f>International!D27</f>
        <v>22273.309999999998</v>
      </c>
      <c r="F21" s="19">
        <f>International!E27</f>
        <v>12500</v>
      </c>
      <c r="G21" s="19">
        <f>International!F27</f>
        <v>66500</v>
      </c>
      <c r="H21" s="19">
        <f>International!G27</f>
        <v>71500</v>
      </c>
    </row>
    <row r="22" spans="1:10" x14ac:dyDescent="0.2">
      <c r="A22" t="s">
        <v>2</v>
      </c>
      <c r="C22" s="1">
        <v>19654.91</v>
      </c>
      <c r="D22" s="19">
        <f>Junior!C40</f>
        <v>26000</v>
      </c>
      <c r="E22" s="19">
        <f>Junior!D40</f>
        <v>20502.349999999999</v>
      </c>
      <c r="F22" s="19">
        <f>Junior!E40</f>
        <v>23000</v>
      </c>
      <c r="G22" s="19">
        <f>Junior!F40</f>
        <v>20500</v>
      </c>
      <c r="H22" s="19">
        <f>Junior!G40</f>
        <v>20500</v>
      </c>
      <c r="I22" s="1"/>
    </row>
    <row r="23" spans="1:10" x14ac:dyDescent="0.2">
      <c r="A23" t="s">
        <v>3</v>
      </c>
      <c r="C23" s="1">
        <v>34241.879999999997</v>
      </c>
      <c r="D23" s="19">
        <f>Membership!C32</f>
        <v>43604</v>
      </c>
      <c r="E23" s="19">
        <f>Membership!D32</f>
        <v>43104</v>
      </c>
      <c r="F23" s="19">
        <f>Membership!E32</f>
        <v>43604</v>
      </c>
      <c r="G23" s="19">
        <f>Membership!F32+Membership!F42</f>
        <v>47104</v>
      </c>
      <c r="H23" s="19">
        <f>Membership!G32</f>
        <v>47700</v>
      </c>
    </row>
    <row r="24" spans="1:10" x14ac:dyDescent="0.2">
      <c r="A24" t="s">
        <v>4</v>
      </c>
      <c r="C24" s="1">
        <v>20247.55</v>
      </c>
      <c r="D24" s="19">
        <f>Women!C19</f>
        <v>20658</v>
      </c>
      <c r="E24" s="19">
        <f>Women!D19</f>
        <v>12900</v>
      </c>
      <c r="F24" s="19">
        <f>Women!E19</f>
        <v>12500</v>
      </c>
      <c r="G24" s="19">
        <f>Women!F19</f>
        <v>12500</v>
      </c>
      <c r="H24" s="19">
        <f>Women!G19</f>
        <v>12500</v>
      </c>
    </row>
    <row r="25" spans="1:10" x14ac:dyDescent="0.2">
      <c r="A25" s="3" t="s">
        <v>126</v>
      </c>
      <c r="C25" s="1">
        <v>137743.1</v>
      </c>
      <c r="D25" s="19">
        <f>Admin!C55</f>
        <v>117443</v>
      </c>
      <c r="E25" s="19">
        <f>Admin!D23+Admin!D55</f>
        <v>131651.25</v>
      </c>
      <c r="F25" s="19">
        <f>Admin!E55</f>
        <v>126022</v>
      </c>
      <c r="G25" s="19">
        <f>Admin!F23+Admin!F55</f>
        <v>159322</v>
      </c>
      <c r="H25" s="19">
        <f>Admin!G55+Admin!G23</f>
        <v>162822</v>
      </c>
    </row>
    <row r="26" spans="1:10" x14ac:dyDescent="0.2">
      <c r="A26" s="3" t="s">
        <v>133</v>
      </c>
      <c r="C26" s="56">
        <v>0</v>
      </c>
      <c r="D26" s="19">
        <v>5000</v>
      </c>
      <c r="E26" s="19">
        <v>0</v>
      </c>
      <c r="F26" s="17">
        <v>5000</v>
      </c>
      <c r="G26" s="17">
        <v>5000</v>
      </c>
      <c r="H26" s="17">
        <v>5000</v>
      </c>
    </row>
    <row r="27" spans="1:10" x14ac:dyDescent="0.2">
      <c r="C27" s="11">
        <f t="shared" ref="C27:H27" si="1">SUM(C20:C26)</f>
        <v>506176.81999999995</v>
      </c>
      <c r="D27" s="20">
        <f t="shared" si="1"/>
        <v>409505</v>
      </c>
      <c r="E27" s="20">
        <f>SUM(E20:E26)</f>
        <v>375368.13</v>
      </c>
      <c r="F27" s="20">
        <f t="shared" si="1"/>
        <v>353876</v>
      </c>
      <c r="G27" s="20">
        <f t="shared" si="1"/>
        <v>458026</v>
      </c>
      <c r="H27" s="20">
        <f t="shared" si="1"/>
        <v>471472</v>
      </c>
    </row>
    <row r="28" spans="1:10" x14ac:dyDescent="0.2">
      <c r="C28" s="15"/>
      <c r="D28" s="30"/>
      <c r="E28" s="30"/>
    </row>
    <row r="29" spans="1:10" ht="13.5" thickBot="1" x14ac:dyDescent="0.25">
      <c r="A29" s="4" t="s">
        <v>135</v>
      </c>
      <c r="C29" s="13">
        <f t="shared" ref="C29:H29" si="2">C16-C27</f>
        <v>-24157.679999999935</v>
      </c>
      <c r="D29" s="22">
        <f t="shared" si="2"/>
        <v>-57296</v>
      </c>
      <c r="E29" s="22">
        <f>E16-E27</f>
        <v>17316.559999999998</v>
      </c>
      <c r="F29" s="34">
        <f t="shared" si="2"/>
        <v>16332</v>
      </c>
      <c r="G29" s="34">
        <f t="shared" si="2"/>
        <v>-28264</v>
      </c>
      <c r="H29" s="34">
        <f t="shared" si="2"/>
        <v>-20443.333333333314</v>
      </c>
    </row>
    <row r="30" spans="1:10" ht="13.5" thickTop="1" x14ac:dyDescent="0.2">
      <c r="C30" s="15"/>
      <c r="D30" s="30"/>
      <c r="E30" s="30"/>
    </row>
    <row r="32" spans="1:10" x14ac:dyDescent="0.2">
      <c r="A32" s="4" t="s">
        <v>140</v>
      </c>
    </row>
    <row r="33" spans="1:8" x14ac:dyDescent="0.2">
      <c r="A33" t="s">
        <v>1</v>
      </c>
      <c r="C33" s="1">
        <f t="shared" ref="C33:F38" si="3">C10-C20</f>
        <v>-16865.589999999997</v>
      </c>
      <c r="D33" s="19">
        <f t="shared" si="3"/>
        <v>2550</v>
      </c>
      <c r="E33" s="19">
        <f t="shared" ref="E33" si="4">E10-E20</f>
        <v>-23139.539999999979</v>
      </c>
      <c r="F33" s="19">
        <f t="shared" si="3"/>
        <v>-1500</v>
      </c>
      <c r="G33" s="19">
        <f t="shared" ref="G33:H33" si="5">G10-G20</f>
        <v>-25050</v>
      </c>
      <c r="H33" s="19">
        <f t="shared" si="5"/>
        <v>-29000</v>
      </c>
    </row>
    <row r="34" spans="1:8" x14ac:dyDescent="0.2">
      <c r="A34" t="s">
        <v>7</v>
      </c>
      <c r="C34" s="1">
        <f t="shared" si="3"/>
        <v>-88352.88</v>
      </c>
      <c r="D34" s="19">
        <f t="shared" si="3"/>
        <v>-74514</v>
      </c>
      <c r="E34" s="19">
        <f t="shared" ref="E34" si="6">E11-E21</f>
        <v>-16961.62</v>
      </c>
      <c r="F34" s="19">
        <f t="shared" si="3"/>
        <v>-12500</v>
      </c>
      <c r="G34" s="19">
        <f t="shared" ref="G34:H34" si="7">G11-G21</f>
        <v>-66500</v>
      </c>
      <c r="H34" s="19">
        <f t="shared" si="7"/>
        <v>-71500</v>
      </c>
    </row>
    <row r="35" spans="1:8" x14ac:dyDescent="0.2">
      <c r="A35" t="s">
        <v>2</v>
      </c>
      <c r="C35" s="1">
        <f t="shared" si="3"/>
        <v>4187.84</v>
      </c>
      <c r="D35" s="19">
        <f t="shared" si="3"/>
        <v>-500</v>
      </c>
      <c r="E35" s="19">
        <f t="shared" ref="E35" si="8">E12-E22</f>
        <v>-124.0299999999952</v>
      </c>
      <c r="F35" s="19">
        <f t="shared" si="3"/>
        <v>-500</v>
      </c>
      <c r="G35" s="19">
        <f t="shared" ref="G35:H35" si="9">G12-G22</f>
        <v>-500</v>
      </c>
      <c r="H35" s="19">
        <f t="shared" si="9"/>
        <v>-500</v>
      </c>
    </row>
    <row r="36" spans="1:8" x14ac:dyDescent="0.2">
      <c r="A36" t="s">
        <v>3</v>
      </c>
      <c r="C36" s="1">
        <f t="shared" si="3"/>
        <v>200642.6</v>
      </c>
      <c r="D36" s="19">
        <f t="shared" si="3"/>
        <v>143161</v>
      </c>
      <c r="E36" s="19">
        <f t="shared" ref="E36" si="10">E13-E23</f>
        <v>197790</v>
      </c>
      <c r="F36" s="19">
        <f t="shared" si="3"/>
        <v>174354</v>
      </c>
      <c r="G36" s="19">
        <f t="shared" ref="G36:H36" si="11">G13-G23</f>
        <v>238258</v>
      </c>
      <c r="H36" s="19">
        <f t="shared" si="11"/>
        <v>258478.66666666669</v>
      </c>
    </row>
    <row r="37" spans="1:8" x14ac:dyDescent="0.2">
      <c r="A37" t="s">
        <v>4</v>
      </c>
      <c r="C37" s="1">
        <f t="shared" si="3"/>
        <v>-1156.619999999999</v>
      </c>
      <c r="D37" s="19">
        <f t="shared" si="3"/>
        <v>-8000</v>
      </c>
      <c r="E37" s="19">
        <f t="shared" ref="E37" si="12">E14-E24</f>
        <v>-12000</v>
      </c>
      <c r="F37" s="19">
        <f t="shared" si="3"/>
        <v>-12500</v>
      </c>
      <c r="G37" s="19">
        <f t="shared" ref="G37:H37" si="13">G14-G24</f>
        <v>-12500</v>
      </c>
      <c r="H37" s="19">
        <f t="shared" si="13"/>
        <v>-12500</v>
      </c>
    </row>
    <row r="38" spans="1:8" x14ac:dyDescent="0.2">
      <c r="A38" s="3" t="s">
        <v>126</v>
      </c>
      <c r="C38" s="1">
        <f t="shared" si="3"/>
        <v>-122613.03</v>
      </c>
      <c r="D38" s="19">
        <f t="shared" si="3"/>
        <v>-114993</v>
      </c>
      <c r="E38" s="19">
        <f>E15-E25</f>
        <v>-128248.25</v>
      </c>
      <c r="F38" s="19">
        <f t="shared" si="3"/>
        <v>-126022</v>
      </c>
      <c r="G38" s="19">
        <f t="shared" ref="G38:H38" si="14">G15-G25</f>
        <v>-156972</v>
      </c>
      <c r="H38" s="19">
        <f t="shared" si="14"/>
        <v>-160422</v>
      </c>
    </row>
    <row r="39" spans="1:8" x14ac:dyDescent="0.2">
      <c r="A39" s="3" t="s">
        <v>133</v>
      </c>
      <c r="D39" s="19">
        <f t="shared" ref="D39:F39" si="15">-D26</f>
        <v>-5000</v>
      </c>
      <c r="E39" s="19">
        <f t="shared" si="15"/>
        <v>0</v>
      </c>
      <c r="F39" s="19">
        <f t="shared" si="15"/>
        <v>-5000</v>
      </c>
      <c r="G39" s="19">
        <v>-5000</v>
      </c>
      <c r="H39" s="19">
        <v>-5000</v>
      </c>
    </row>
    <row r="40" spans="1:8" x14ac:dyDescent="0.2">
      <c r="A40" s="3"/>
      <c r="D40" s="19"/>
      <c r="E40" s="19"/>
      <c r="F40" s="19"/>
    </row>
    <row r="41" spans="1:8" ht="13.5" thickBot="1" x14ac:dyDescent="0.25">
      <c r="C41" s="33">
        <f t="shared" ref="C41:H41" si="16">SUM(C33:C39)</f>
        <v>-24157.679999999993</v>
      </c>
      <c r="D41" s="34">
        <f t="shared" si="16"/>
        <v>-57296</v>
      </c>
      <c r="E41" s="34">
        <f>SUM(E33:E40)</f>
        <v>17316.560000000027</v>
      </c>
      <c r="F41" s="34">
        <f t="shared" si="16"/>
        <v>16332</v>
      </c>
      <c r="G41" s="34">
        <f t="shared" si="16"/>
        <v>-28264</v>
      </c>
      <c r="H41" s="34">
        <f t="shared" si="16"/>
        <v>-20443.333333333314</v>
      </c>
    </row>
    <row r="42" spans="1:8" ht="13.5" thickTop="1" x14ac:dyDescent="0.2"/>
    <row r="44" spans="1:8" x14ac:dyDescent="0.2">
      <c r="A44" s="35" t="s">
        <v>136</v>
      </c>
    </row>
    <row r="45" spans="1:8" x14ac:dyDescent="0.2">
      <c r="A45" s="36"/>
    </row>
    <row r="46" spans="1:8" x14ac:dyDescent="0.2">
      <c r="A46" s="36" t="s">
        <v>138</v>
      </c>
      <c r="C46" s="1">
        <f>C41</f>
        <v>-24157.679999999993</v>
      </c>
      <c r="D46" s="19">
        <f>D41</f>
        <v>-57296</v>
      </c>
      <c r="E46" s="19">
        <f t="shared" ref="E46" si="17">E41</f>
        <v>17316.560000000027</v>
      </c>
      <c r="F46" s="19">
        <f>F41</f>
        <v>16332</v>
      </c>
      <c r="G46" s="19">
        <f>G41</f>
        <v>-28264</v>
      </c>
      <c r="H46" s="19">
        <f>H41</f>
        <v>-20443.333333333314</v>
      </c>
    </row>
    <row r="47" spans="1:8" x14ac:dyDescent="0.2">
      <c r="A47" s="36" t="s">
        <v>137</v>
      </c>
      <c r="C47" s="1">
        <v>112926</v>
      </c>
      <c r="D47" s="19">
        <v>112926</v>
      </c>
      <c r="E47" s="19">
        <f>C49</f>
        <v>88768.320000000007</v>
      </c>
      <c r="F47" s="19">
        <f>C49</f>
        <v>88768.320000000007</v>
      </c>
      <c r="G47" s="19">
        <f>E49</f>
        <v>106084.88000000003</v>
      </c>
      <c r="H47" s="19">
        <f>G49</f>
        <v>77820.880000000034</v>
      </c>
    </row>
    <row r="49" spans="1:8" ht="13.5" thickBot="1" x14ac:dyDescent="0.25">
      <c r="A49" s="3" t="s">
        <v>139</v>
      </c>
      <c r="C49" s="33">
        <f>SUM(C46:C48)</f>
        <v>88768.320000000007</v>
      </c>
      <c r="D49" s="34">
        <f>D46+D47</f>
        <v>55630</v>
      </c>
      <c r="E49" s="34">
        <f t="shared" ref="E49" si="18">E46+E47</f>
        <v>106084.88000000003</v>
      </c>
      <c r="F49" s="34">
        <f>F46+F47</f>
        <v>105100.32</v>
      </c>
      <c r="G49" s="34">
        <f>G46+G47</f>
        <v>77820.880000000034</v>
      </c>
      <c r="H49" s="34">
        <f>H46+H47</f>
        <v>57377.54666666672</v>
      </c>
    </row>
    <row r="50" spans="1:8" ht="13.5" thickTop="1" x14ac:dyDescent="0.2"/>
    <row r="51" spans="1:8" x14ac:dyDescent="0.2">
      <c r="A51" s="3"/>
    </row>
    <row r="56" spans="1:8" x14ac:dyDescent="0.2">
      <c r="C56" s="1"/>
    </row>
    <row r="57" spans="1:8" x14ac:dyDescent="0.2">
      <c r="A57" s="3"/>
      <c r="C57" s="1"/>
    </row>
    <row r="58" spans="1:8" x14ac:dyDescent="0.2">
      <c r="A58" s="3"/>
      <c r="C58" s="1"/>
    </row>
    <row r="59" spans="1:8" x14ac:dyDescent="0.2">
      <c r="A59" s="3"/>
      <c r="C59" s="1"/>
    </row>
    <row r="60" spans="1:8" x14ac:dyDescent="0.2">
      <c r="C60" s="1"/>
    </row>
    <row r="63" spans="1:8" x14ac:dyDescent="0.2">
      <c r="F63"/>
      <c r="G63"/>
      <c r="H63"/>
    </row>
    <row r="64" spans="1:8" x14ac:dyDescent="0.2">
      <c r="F64"/>
      <c r="G64"/>
      <c r="H64"/>
    </row>
    <row r="65" spans="1:8" x14ac:dyDescent="0.2">
      <c r="A65" s="3"/>
      <c r="F65"/>
      <c r="G65"/>
      <c r="H65"/>
    </row>
    <row r="66" spans="1:8" x14ac:dyDescent="0.2">
      <c r="F66"/>
      <c r="G66"/>
      <c r="H66"/>
    </row>
    <row r="67" spans="1:8" x14ac:dyDescent="0.2">
      <c r="A67" s="3"/>
      <c r="F67"/>
      <c r="G67"/>
      <c r="H67"/>
    </row>
    <row r="68" spans="1:8" x14ac:dyDescent="0.2">
      <c r="A68" s="3"/>
      <c r="F68"/>
      <c r="G68"/>
      <c r="H68"/>
    </row>
    <row r="69" spans="1:8" x14ac:dyDescent="0.2">
      <c r="A69" s="3"/>
      <c r="F69"/>
      <c r="G69"/>
      <c r="H6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4656-31E5-42B3-8D78-96BFBA95E990}">
  <dimension ref="A1:K126"/>
  <sheetViews>
    <sheetView workbookViewId="0">
      <selection activeCell="E58" sqref="E58"/>
    </sheetView>
  </sheetViews>
  <sheetFormatPr defaultRowHeight="12.75" x14ac:dyDescent="0.2"/>
  <cols>
    <col min="1" max="1" width="51.5703125" customWidth="1"/>
    <col min="2" max="2" width="17.5703125" customWidth="1"/>
    <col min="3" max="3" width="17.5703125" style="17" customWidth="1"/>
    <col min="4" max="4" width="17.5703125" customWidth="1"/>
    <col min="5" max="6" width="17.5703125" style="17" customWidth="1"/>
    <col min="7" max="7" width="17.5703125" style="3" customWidth="1"/>
    <col min="8" max="10" width="17.5703125" style="17" customWidth="1"/>
    <col min="11" max="11" width="17.5703125" style="39" customWidth="1"/>
    <col min="12" max="12" width="53.42578125" customWidth="1"/>
  </cols>
  <sheetData>
    <row r="1" spans="1:11" ht="18" x14ac:dyDescent="0.25">
      <c r="A1" s="37" t="s">
        <v>0</v>
      </c>
    </row>
    <row r="2" spans="1:11" ht="18" x14ac:dyDescent="0.25">
      <c r="A2" s="37" t="s">
        <v>150</v>
      </c>
    </row>
    <row r="3" spans="1:11" x14ac:dyDescent="0.2">
      <c r="D3" s="17"/>
      <c r="G3" s="39"/>
      <c r="H3"/>
      <c r="I3"/>
      <c r="J3"/>
      <c r="K3"/>
    </row>
    <row r="4" spans="1:11" ht="12.6" customHeight="1" x14ac:dyDescent="0.2">
      <c r="A4" s="2" t="s">
        <v>148</v>
      </c>
      <c r="B4" s="16"/>
      <c r="D4" s="17"/>
      <c r="G4" s="39"/>
      <c r="H4"/>
      <c r="I4"/>
      <c r="J4"/>
      <c r="K4"/>
    </row>
    <row r="5" spans="1:11" x14ac:dyDescent="0.2">
      <c r="B5" s="41" t="s">
        <v>143</v>
      </c>
      <c r="D5" s="31" t="s">
        <v>181</v>
      </c>
      <c r="G5" s="39"/>
      <c r="H5"/>
      <c r="I5"/>
      <c r="J5"/>
      <c r="K5"/>
    </row>
    <row r="6" spans="1:11" x14ac:dyDescent="0.2">
      <c r="A6" s="4"/>
      <c r="B6" s="9">
        <v>2022</v>
      </c>
      <c r="C6" s="18" t="s">
        <v>56</v>
      </c>
      <c r="D6" s="18" t="s">
        <v>182</v>
      </c>
      <c r="E6" s="18" t="s">
        <v>63</v>
      </c>
      <c r="F6" s="18" t="s">
        <v>174</v>
      </c>
      <c r="G6" s="44" t="s">
        <v>183</v>
      </c>
      <c r="H6"/>
      <c r="I6"/>
      <c r="J6"/>
      <c r="K6"/>
    </row>
    <row r="7" spans="1:11" x14ac:dyDescent="0.2">
      <c r="A7" s="4"/>
      <c r="D7" s="17"/>
      <c r="G7" s="39"/>
      <c r="H7"/>
      <c r="I7"/>
      <c r="J7"/>
      <c r="K7"/>
    </row>
    <row r="8" spans="1:11" x14ac:dyDescent="0.2">
      <c r="A8" s="4" t="s">
        <v>29</v>
      </c>
      <c r="D8" s="17"/>
      <c r="G8" s="39"/>
      <c r="H8"/>
      <c r="I8"/>
      <c r="J8"/>
      <c r="K8"/>
    </row>
    <row r="9" spans="1:11" x14ac:dyDescent="0.2">
      <c r="A9" t="s">
        <v>41</v>
      </c>
      <c r="B9" s="38">
        <v>112.5</v>
      </c>
      <c r="C9" s="39">
        <v>0</v>
      </c>
      <c r="D9" s="39">
        <v>20</v>
      </c>
      <c r="E9" s="39">
        <v>0</v>
      </c>
      <c r="F9" s="39">
        <v>0</v>
      </c>
      <c r="G9" s="39">
        <v>0</v>
      </c>
      <c r="H9"/>
      <c r="I9"/>
      <c r="J9"/>
      <c r="K9"/>
    </row>
    <row r="10" spans="1:11" x14ac:dyDescent="0.2">
      <c r="A10" s="3" t="s">
        <v>159</v>
      </c>
      <c r="B10" s="38">
        <v>6002.51</v>
      </c>
      <c r="C10" s="39">
        <v>0</v>
      </c>
      <c r="D10" s="39">
        <v>6000</v>
      </c>
      <c r="E10" s="39">
        <v>0</v>
      </c>
      <c r="F10" s="39">
        <v>6000</v>
      </c>
      <c r="G10" s="39">
        <v>6000</v>
      </c>
      <c r="H10"/>
      <c r="I10"/>
      <c r="J10"/>
      <c r="K10"/>
    </row>
    <row r="11" spans="1:11" x14ac:dyDescent="0.2">
      <c r="A11" t="s">
        <v>32</v>
      </c>
      <c r="B11" s="38">
        <v>90</v>
      </c>
      <c r="C11" s="39">
        <v>0</v>
      </c>
      <c r="D11" s="39">
        <v>57</v>
      </c>
      <c r="E11" s="39">
        <v>0</v>
      </c>
      <c r="F11" s="39">
        <v>0</v>
      </c>
      <c r="G11" s="39">
        <v>0</v>
      </c>
      <c r="H11"/>
      <c r="I11"/>
      <c r="J11"/>
      <c r="K11"/>
    </row>
    <row r="12" spans="1:11" x14ac:dyDescent="0.2">
      <c r="A12" s="3" t="s">
        <v>57</v>
      </c>
      <c r="B12" s="38">
        <v>210805.06</v>
      </c>
      <c r="C12" s="39">
        <v>170973</v>
      </c>
      <c r="D12" s="39">
        <v>221730</v>
      </c>
      <c r="E12" s="39">
        <v>202166</v>
      </c>
      <c r="F12" s="39">
        <v>265370</v>
      </c>
      <c r="G12" s="39">
        <f>G64</f>
        <v>285986.66666666669</v>
      </c>
      <c r="H12" s="3" t="s">
        <v>202</v>
      </c>
      <c r="I12"/>
      <c r="J12"/>
      <c r="K12"/>
    </row>
    <row r="13" spans="1:11" x14ac:dyDescent="0.2">
      <c r="A13" t="s">
        <v>42</v>
      </c>
      <c r="B13" s="38">
        <v>1035.8499999999999</v>
      </c>
      <c r="C13" s="39">
        <v>0</v>
      </c>
      <c r="D13" s="39">
        <v>495</v>
      </c>
      <c r="E13" s="39">
        <v>0</v>
      </c>
      <c r="F13" s="39">
        <v>0</v>
      </c>
      <c r="G13" s="39">
        <v>0</v>
      </c>
      <c r="H13"/>
      <c r="I13"/>
      <c r="J13"/>
      <c r="K13"/>
    </row>
    <row r="14" spans="1:11" x14ac:dyDescent="0.2">
      <c r="A14" t="s">
        <v>43</v>
      </c>
      <c r="B14" s="38">
        <v>370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/>
      <c r="I14"/>
      <c r="J14"/>
      <c r="K14"/>
    </row>
    <row r="15" spans="1:11" x14ac:dyDescent="0.2">
      <c r="A15" t="s">
        <v>44</v>
      </c>
      <c r="B15" s="38">
        <v>250.83</v>
      </c>
      <c r="C15" s="39">
        <v>4500</v>
      </c>
      <c r="D15" s="39">
        <v>1000</v>
      </c>
      <c r="E15" s="39">
        <v>4500</v>
      </c>
      <c r="F15" s="39">
        <v>2000</v>
      </c>
      <c r="G15" s="39">
        <v>2000</v>
      </c>
      <c r="H15"/>
      <c r="I15"/>
      <c r="J15"/>
      <c r="K15"/>
    </row>
    <row r="16" spans="1:11" x14ac:dyDescent="0.2">
      <c r="A16" t="s">
        <v>45</v>
      </c>
      <c r="B16" s="38">
        <v>280</v>
      </c>
      <c r="C16" s="39">
        <v>0</v>
      </c>
      <c r="D16" s="39">
        <v>300</v>
      </c>
      <c r="E16" s="39">
        <v>0</v>
      </c>
      <c r="F16" s="39">
        <v>0</v>
      </c>
      <c r="G16" s="39">
        <v>0</v>
      </c>
      <c r="H16"/>
      <c r="I16"/>
      <c r="J16"/>
      <c r="K16"/>
    </row>
    <row r="17" spans="1:11" x14ac:dyDescent="0.2">
      <c r="A17" t="s">
        <v>46</v>
      </c>
      <c r="B17" s="38">
        <v>4911.67</v>
      </c>
      <c r="C17" s="39">
        <v>4000</v>
      </c>
      <c r="D17" s="39">
        <v>4000</v>
      </c>
      <c r="E17" s="39">
        <v>4000</v>
      </c>
      <c r="F17" s="39">
        <v>4000</v>
      </c>
      <c r="G17" s="39">
        <v>4200</v>
      </c>
      <c r="H17"/>
      <c r="I17"/>
      <c r="J17"/>
      <c r="K17"/>
    </row>
    <row r="18" spans="1:11" x14ac:dyDescent="0.2">
      <c r="A18" t="s">
        <v>47</v>
      </c>
      <c r="B18" s="38">
        <v>5650.42</v>
      </c>
      <c r="C18" s="39">
        <v>4000</v>
      </c>
      <c r="D18" s="39">
        <v>4000</v>
      </c>
      <c r="E18" s="39">
        <v>4000</v>
      </c>
      <c r="F18" s="39">
        <v>4500</v>
      </c>
      <c r="G18" s="39">
        <v>4500</v>
      </c>
      <c r="H18"/>
      <c r="I18"/>
      <c r="J18"/>
      <c r="K18"/>
    </row>
    <row r="19" spans="1:11" x14ac:dyDescent="0.2">
      <c r="A19" t="s">
        <v>48</v>
      </c>
      <c r="B19" s="38">
        <v>4235.3999999999996</v>
      </c>
      <c r="C19" s="39">
        <v>3000</v>
      </c>
      <c r="D19" s="39">
        <v>3000</v>
      </c>
      <c r="E19" s="39">
        <v>3000</v>
      </c>
      <c r="F19" s="39">
        <v>3200</v>
      </c>
      <c r="G19" s="39">
        <v>3200</v>
      </c>
      <c r="H19"/>
      <c r="I19"/>
      <c r="J19"/>
      <c r="K19"/>
    </row>
    <row r="20" spans="1:11" x14ac:dyDescent="0.2">
      <c r="A20" t="s">
        <v>49</v>
      </c>
      <c r="B20" s="38">
        <v>159.99</v>
      </c>
      <c r="C20" s="39">
        <v>292</v>
      </c>
      <c r="D20" s="39">
        <v>292</v>
      </c>
      <c r="E20" s="39">
        <v>292</v>
      </c>
      <c r="F20" s="39">
        <v>292</v>
      </c>
      <c r="G20" s="39">
        <v>292</v>
      </c>
      <c r="H20"/>
      <c r="I20"/>
      <c r="J20"/>
      <c r="K20"/>
    </row>
    <row r="21" spans="1:11" x14ac:dyDescent="0.2">
      <c r="A21" t="s">
        <v>95</v>
      </c>
      <c r="B21" s="38">
        <v>372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/>
      <c r="I21"/>
      <c r="J21"/>
      <c r="K21"/>
    </row>
    <row r="22" spans="1:11" s="4" customFormat="1" x14ac:dyDescent="0.2">
      <c r="B22" s="10">
        <f t="shared" ref="B22:G22" si="0">SUM(B9:B21)</f>
        <v>234276.23</v>
      </c>
      <c r="C22" s="25">
        <f t="shared" si="0"/>
        <v>186765</v>
      </c>
      <c r="D22" s="25">
        <f>SUM(D9:D21)</f>
        <v>240894</v>
      </c>
      <c r="E22" s="25">
        <f t="shared" si="0"/>
        <v>217958</v>
      </c>
      <c r="F22" s="25">
        <f t="shared" si="0"/>
        <v>285362</v>
      </c>
      <c r="G22" s="45">
        <f t="shared" si="0"/>
        <v>306178.66666666669</v>
      </c>
    </row>
    <row r="23" spans="1:11" x14ac:dyDescent="0.2">
      <c r="B23" s="7"/>
      <c r="C23" s="24"/>
      <c r="D23" s="24"/>
      <c r="E23" s="19"/>
      <c r="F23" s="19"/>
      <c r="G23" s="39"/>
      <c r="H23"/>
      <c r="I23"/>
      <c r="J23"/>
      <c r="K23"/>
    </row>
    <row r="24" spans="1:11" x14ac:dyDescent="0.2">
      <c r="A24" s="4" t="s">
        <v>58</v>
      </c>
      <c r="B24" s="7"/>
      <c r="C24" s="24"/>
      <c r="D24" s="24"/>
      <c r="E24" s="19"/>
      <c r="F24" s="19"/>
      <c r="G24" s="39"/>
      <c r="H24"/>
      <c r="I24"/>
      <c r="J24"/>
      <c r="K24"/>
    </row>
    <row r="25" spans="1:11" x14ac:dyDescent="0.2">
      <c r="A25" t="s">
        <v>50</v>
      </c>
      <c r="B25" s="7">
        <v>8671.19</v>
      </c>
      <c r="C25" s="24">
        <v>7000</v>
      </c>
      <c r="D25" s="24">
        <v>9000</v>
      </c>
      <c r="E25" s="19">
        <v>7000</v>
      </c>
      <c r="F25" s="19">
        <v>10000</v>
      </c>
      <c r="G25" s="39">
        <v>10000</v>
      </c>
      <c r="H25"/>
      <c r="I25"/>
      <c r="J25"/>
      <c r="K25"/>
    </row>
    <row r="26" spans="1:11" x14ac:dyDescent="0.2">
      <c r="A26" t="s">
        <v>51</v>
      </c>
      <c r="B26" s="7">
        <v>5948.85</v>
      </c>
      <c r="C26" s="24">
        <v>7000</v>
      </c>
      <c r="D26" s="24">
        <v>7000</v>
      </c>
      <c r="E26" s="19">
        <v>7000</v>
      </c>
      <c r="F26" s="19">
        <v>7500</v>
      </c>
      <c r="G26" s="39">
        <v>7500</v>
      </c>
      <c r="H26"/>
      <c r="I26"/>
      <c r="J26"/>
      <c r="K26"/>
    </row>
    <row r="27" spans="1:11" x14ac:dyDescent="0.2">
      <c r="A27" t="s">
        <v>52</v>
      </c>
      <c r="B27" s="7">
        <v>1448.57</v>
      </c>
      <c r="C27" s="24">
        <v>6000</v>
      </c>
      <c r="D27" s="24">
        <v>3500</v>
      </c>
      <c r="E27" s="19">
        <v>6000</v>
      </c>
      <c r="F27" s="19">
        <v>6000</v>
      </c>
      <c r="G27" s="39">
        <v>6000</v>
      </c>
      <c r="H27"/>
      <c r="I27"/>
      <c r="J27"/>
      <c r="K27"/>
    </row>
    <row r="28" spans="1:11" x14ac:dyDescent="0.2">
      <c r="A28" t="s">
        <v>53</v>
      </c>
      <c r="B28" s="7">
        <v>0</v>
      </c>
      <c r="C28" s="24">
        <v>2000</v>
      </c>
      <c r="D28" s="24">
        <v>2000</v>
      </c>
      <c r="E28" s="19">
        <v>2000</v>
      </c>
      <c r="F28" s="19">
        <v>2000</v>
      </c>
      <c r="G28" s="39">
        <v>2000</v>
      </c>
      <c r="H28"/>
      <c r="I28"/>
      <c r="J28"/>
      <c r="K28"/>
    </row>
    <row r="29" spans="1:11" x14ac:dyDescent="0.2">
      <c r="A29" t="s">
        <v>54</v>
      </c>
      <c r="B29" s="7">
        <v>6180</v>
      </c>
      <c r="C29" s="24">
        <v>12200</v>
      </c>
      <c r="D29" s="24">
        <v>12200</v>
      </c>
      <c r="E29" s="19">
        <v>12200</v>
      </c>
      <c r="F29" s="19">
        <v>12200</v>
      </c>
      <c r="G29" s="39">
        <v>12200</v>
      </c>
      <c r="H29"/>
      <c r="I29"/>
      <c r="J29"/>
      <c r="K29"/>
    </row>
    <row r="30" spans="1:11" x14ac:dyDescent="0.2">
      <c r="A30" t="s">
        <v>55</v>
      </c>
      <c r="B30" s="7">
        <v>11601.45</v>
      </c>
      <c r="C30" s="24">
        <v>9404</v>
      </c>
      <c r="D30" s="24">
        <v>9404</v>
      </c>
      <c r="E30" s="19">
        <v>9404</v>
      </c>
      <c r="F30" s="19">
        <v>9404</v>
      </c>
      <c r="G30" s="39">
        <v>10000</v>
      </c>
      <c r="H30"/>
      <c r="I30"/>
      <c r="J30"/>
      <c r="K30"/>
    </row>
    <row r="31" spans="1:11" x14ac:dyDescent="0.2">
      <c r="A31" s="3" t="s">
        <v>59</v>
      </c>
      <c r="B31" s="7">
        <v>4.8499999999999996</v>
      </c>
      <c r="C31" s="24">
        <v>0</v>
      </c>
      <c r="D31" s="24">
        <v>0</v>
      </c>
      <c r="E31" s="19">
        <v>0</v>
      </c>
      <c r="F31" s="19">
        <v>0</v>
      </c>
      <c r="G31" s="39">
        <v>0</v>
      </c>
      <c r="H31"/>
      <c r="I31"/>
      <c r="J31"/>
      <c r="K31"/>
    </row>
    <row r="32" spans="1:11" x14ac:dyDescent="0.2">
      <c r="B32" s="10">
        <f t="shared" ref="B32:G32" si="1">SUM(B25:B31)</f>
        <v>33854.909999999996</v>
      </c>
      <c r="C32" s="25">
        <f t="shared" si="1"/>
        <v>43604</v>
      </c>
      <c r="D32" s="25">
        <f t="shared" si="1"/>
        <v>43104</v>
      </c>
      <c r="E32" s="20">
        <f t="shared" si="1"/>
        <v>43604</v>
      </c>
      <c r="F32" s="20">
        <f t="shared" si="1"/>
        <v>47104</v>
      </c>
      <c r="G32" s="45">
        <f t="shared" si="1"/>
        <v>47700</v>
      </c>
      <c r="H32"/>
      <c r="I32"/>
      <c r="J32"/>
      <c r="K32"/>
    </row>
    <row r="33" spans="1:11" x14ac:dyDescent="0.2">
      <c r="B33" s="7"/>
      <c r="C33" s="24"/>
      <c r="D33" s="24"/>
      <c r="E33" s="19"/>
      <c r="F33" s="19"/>
      <c r="G33" s="39"/>
      <c r="H33"/>
      <c r="I33"/>
      <c r="J33"/>
      <c r="K33"/>
    </row>
    <row r="34" spans="1:11" s="4" customFormat="1" x14ac:dyDescent="0.2">
      <c r="A34" s="4" t="s">
        <v>8</v>
      </c>
      <c r="B34" s="10">
        <f>SUM(B22-B32)</f>
        <v>200421.32</v>
      </c>
      <c r="C34" s="25">
        <f>SUM(C22-C32)</f>
        <v>143161</v>
      </c>
      <c r="D34" s="25">
        <f>D22-D32</f>
        <v>197790</v>
      </c>
      <c r="E34" s="20">
        <f>SUM(E22-E32)</f>
        <v>174354</v>
      </c>
      <c r="F34" s="20">
        <f>SUM(F22-F32)</f>
        <v>238258</v>
      </c>
      <c r="G34" s="45">
        <f>SUM(G22-G32)</f>
        <v>258478.66666666669</v>
      </c>
    </row>
    <row r="35" spans="1:11" x14ac:dyDescent="0.2">
      <c r="B35" s="7"/>
      <c r="C35" s="24"/>
      <c r="D35" s="24"/>
      <c r="E35" s="19"/>
      <c r="F35" s="19"/>
      <c r="G35" s="39"/>
      <c r="H35"/>
      <c r="I35"/>
      <c r="J35"/>
      <c r="K35"/>
    </row>
    <row r="36" spans="1:11" x14ac:dyDescent="0.2">
      <c r="A36" s="4" t="s">
        <v>5</v>
      </c>
      <c r="B36" s="7"/>
      <c r="C36" s="24"/>
      <c r="D36" s="24"/>
      <c r="E36" s="19"/>
      <c r="F36" s="19"/>
      <c r="G36" s="39"/>
      <c r="H36"/>
      <c r="I36"/>
      <c r="J36"/>
      <c r="K36"/>
    </row>
    <row r="37" spans="1:11" x14ac:dyDescent="0.2">
      <c r="A37" s="3" t="s">
        <v>157</v>
      </c>
      <c r="B37" s="7">
        <v>3</v>
      </c>
      <c r="C37" s="24">
        <v>0</v>
      </c>
      <c r="D37" s="24">
        <v>0</v>
      </c>
      <c r="E37" s="19">
        <v>0</v>
      </c>
      <c r="F37" s="19">
        <v>0</v>
      </c>
      <c r="G37" s="39">
        <v>0</v>
      </c>
      <c r="H37"/>
      <c r="I37"/>
      <c r="J37"/>
      <c r="K37"/>
    </row>
    <row r="38" spans="1:11" s="4" customFormat="1" x14ac:dyDescent="0.2">
      <c r="A38" s="4" t="s">
        <v>28</v>
      </c>
      <c r="B38" s="8">
        <v>3</v>
      </c>
      <c r="C38" s="26">
        <v>0</v>
      </c>
      <c r="D38" s="26">
        <v>0</v>
      </c>
      <c r="E38" s="21">
        <v>0</v>
      </c>
      <c r="F38" s="21">
        <v>0</v>
      </c>
      <c r="G38" s="46">
        <v>0</v>
      </c>
    </row>
    <row r="39" spans="1:11" x14ac:dyDescent="0.2">
      <c r="B39" s="7"/>
      <c r="C39" s="24"/>
      <c r="D39" s="24"/>
      <c r="E39" s="19"/>
      <c r="F39" s="19"/>
      <c r="G39" s="39"/>
      <c r="H39"/>
      <c r="I39"/>
      <c r="J39"/>
      <c r="K39"/>
    </row>
    <row r="40" spans="1:11" x14ac:dyDescent="0.2">
      <c r="A40" s="4" t="s">
        <v>60</v>
      </c>
      <c r="B40" s="7"/>
      <c r="C40" s="24"/>
      <c r="D40" s="24"/>
      <c r="E40" s="19"/>
      <c r="F40" s="19"/>
      <c r="G40" s="39"/>
      <c r="H40"/>
      <c r="I40"/>
      <c r="J40"/>
      <c r="K40"/>
    </row>
    <row r="41" spans="1:11" x14ac:dyDescent="0.2">
      <c r="A41" s="3" t="s">
        <v>61</v>
      </c>
      <c r="B41" s="7">
        <v>0</v>
      </c>
      <c r="C41" s="24">
        <v>0</v>
      </c>
      <c r="D41" s="24">
        <v>0</v>
      </c>
      <c r="E41" s="19">
        <v>0</v>
      </c>
      <c r="F41" s="19">
        <v>0</v>
      </c>
      <c r="G41" s="39">
        <v>0</v>
      </c>
      <c r="H41"/>
      <c r="I41"/>
      <c r="J41"/>
      <c r="K41"/>
    </row>
    <row r="42" spans="1:11" s="4" customFormat="1" x14ac:dyDescent="0.2">
      <c r="A42" s="4" t="s">
        <v>62</v>
      </c>
      <c r="B42" s="8">
        <v>0</v>
      </c>
      <c r="C42" s="26">
        <v>0</v>
      </c>
      <c r="D42" s="26">
        <v>0</v>
      </c>
      <c r="E42" s="21">
        <v>0</v>
      </c>
      <c r="F42" s="21">
        <v>0</v>
      </c>
      <c r="G42" s="46">
        <v>0</v>
      </c>
    </row>
    <row r="43" spans="1:11" x14ac:dyDescent="0.2">
      <c r="B43" s="7"/>
      <c r="C43" s="24"/>
      <c r="D43" s="24"/>
      <c r="E43" s="19"/>
      <c r="F43" s="19"/>
      <c r="G43" s="39"/>
      <c r="H43"/>
      <c r="I43"/>
      <c r="J43"/>
      <c r="K43"/>
    </row>
    <row r="44" spans="1:11" x14ac:dyDescent="0.2">
      <c r="B44" s="7"/>
      <c r="C44" s="24"/>
      <c r="D44" s="24"/>
      <c r="E44" s="19"/>
      <c r="F44" s="19"/>
      <c r="G44" s="39"/>
      <c r="H44"/>
      <c r="I44"/>
      <c r="J44"/>
      <c r="K44"/>
    </row>
    <row r="45" spans="1:11" s="4" customFormat="1" ht="12" customHeight="1" thickBot="1" x14ac:dyDescent="0.25">
      <c r="A45" s="4" t="s">
        <v>64</v>
      </c>
      <c r="B45" s="12">
        <f t="shared" ref="B45:E45" si="2">B34-B42</f>
        <v>200421.32</v>
      </c>
      <c r="C45" s="27">
        <f t="shared" si="2"/>
        <v>143161</v>
      </c>
      <c r="D45" s="27">
        <f>D34+D37-D42</f>
        <v>197790</v>
      </c>
      <c r="E45" s="27">
        <f t="shared" si="2"/>
        <v>174354</v>
      </c>
      <c r="F45" s="27">
        <f t="shared" ref="F45:G45" si="3">F34-F42</f>
        <v>238258</v>
      </c>
      <c r="G45" s="47">
        <f t="shared" si="3"/>
        <v>258478.66666666669</v>
      </c>
    </row>
    <row r="46" spans="1:11" ht="13.5" thickTop="1" x14ac:dyDescent="0.2">
      <c r="B46" s="7"/>
      <c r="C46" s="24"/>
      <c r="D46" s="17"/>
      <c r="G46" s="39"/>
      <c r="H46"/>
      <c r="I46"/>
      <c r="J46"/>
      <c r="K46"/>
    </row>
    <row r="47" spans="1:11" x14ac:dyDescent="0.2">
      <c r="B47" s="7"/>
      <c r="C47" s="24"/>
      <c r="D47" s="7"/>
      <c r="E47" s="24"/>
    </row>
    <row r="48" spans="1:11" x14ac:dyDescent="0.2">
      <c r="A48" s="3" t="s">
        <v>208</v>
      </c>
      <c r="B48" s="7"/>
      <c r="C48" s="24"/>
      <c r="D48" s="7"/>
      <c r="E48" s="24"/>
      <c r="G48" s="50"/>
      <c r="H48" s="24"/>
    </row>
    <row r="49" spans="1:11" x14ac:dyDescent="0.2">
      <c r="A49" s="3"/>
      <c r="B49" s="7"/>
      <c r="C49" s="24"/>
      <c r="D49" s="7"/>
      <c r="E49" s="24"/>
      <c r="G49" s="50"/>
      <c r="H49" s="24"/>
    </row>
    <row r="50" spans="1:11" s="51" customFormat="1" x14ac:dyDescent="0.2">
      <c r="B50" s="50" t="s">
        <v>204</v>
      </c>
      <c r="C50" s="52" t="s">
        <v>205</v>
      </c>
      <c r="D50" s="50" t="s">
        <v>209</v>
      </c>
      <c r="E50" s="52" t="s">
        <v>210</v>
      </c>
      <c r="F50" s="52"/>
      <c r="G50" s="52" t="s">
        <v>205</v>
      </c>
      <c r="H50" s="52"/>
      <c r="I50" s="52"/>
      <c r="J50" s="52"/>
    </row>
    <row r="51" spans="1:11" x14ac:dyDescent="0.2">
      <c r="A51" t="s">
        <v>190</v>
      </c>
      <c r="B51" s="49">
        <v>114</v>
      </c>
      <c r="C51" s="53">
        <f>ROUND(B51*1.02,0)</f>
        <v>116</v>
      </c>
      <c r="D51" s="7">
        <v>75</v>
      </c>
      <c r="E51" s="24">
        <f>D51*5/6</f>
        <v>62.5</v>
      </c>
      <c r="G51" s="24">
        <f>C51*E51</f>
        <v>7250</v>
      </c>
      <c r="J51" s="39"/>
      <c r="K51"/>
    </row>
    <row r="52" spans="1:11" x14ac:dyDescent="0.2">
      <c r="A52" t="s">
        <v>191</v>
      </c>
      <c r="B52" s="49">
        <v>16</v>
      </c>
      <c r="C52" s="53">
        <f t="shared" ref="C52:C62" si="4">ROUND(B52*1.02,0)</f>
        <v>16</v>
      </c>
      <c r="D52" s="7">
        <v>75</v>
      </c>
      <c r="E52" s="24">
        <f t="shared" ref="E52:E62" si="5">D52*5/6</f>
        <v>62.5</v>
      </c>
      <c r="G52" s="24">
        <f t="shared" ref="G52:G62" si="6">C52*E52</f>
        <v>1000</v>
      </c>
      <c r="J52" s="39"/>
      <c r="K52"/>
    </row>
    <row r="53" spans="1:11" x14ac:dyDescent="0.2">
      <c r="A53" t="s">
        <v>192</v>
      </c>
      <c r="B53" s="49">
        <v>2857.05</v>
      </c>
      <c r="C53" s="53">
        <f t="shared" si="4"/>
        <v>2914</v>
      </c>
      <c r="D53" s="7">
        <v>40</v>
      </c>
      <c r="E53" s="24">
        <f t="shared" si="5"/>
        <v>33.333333333333336</v>
      </c>
      <c r="G53" s="24">
        <f t="shared" si="6"/>
        <v>97133.333333333343</v>
      </c>
      <c r="J53" s="39"/>
      <c r="K53"/>
    </row>
    <row r="54" spans="1:11" x14ac:dyDescent="0.2">
      <c r="A54" t="s">
        <v>193</v>
      </c>
      <c r="B54" s="49">
        <v>1077.3</v>
      </c>
      <c r="C54" s="53">
        <f t="shared" si="4"/>
        <v>1099</v>
      </c>
      <c r="D54" s="7">
        <v>20</v>
      </c>
      <c r="E54" s="24">
        <f t="shared" si="5"/>
        <v>16.666666666666668</v>
      </c>
      <c r="G54" s="24">
        <f t="shared" si="6"/>
        <v>18316.666666666668</v>
      </c>
      <c r="J54" s="39"/>
      <c r="K54"/>
    </row>
    <row r="55" spans="1:11" x14ac:dyDescent="0.2">
      <c r="A55" t="s">
        <v>194</v>
      </c>
      <c r="B55" s="49">
        <v>2762.1000000000004</v>
      </c>
      <c r="C55" s="53">
        <f t="shared" si="4"/>
        <v>2817</v>
      </c>
      <c r="D55" s="7">
        <v>28</v>
      </c>
      <c r="E55" s="24">
        <f t="shared" si="5"/>
        <v>23.333333333333332</v>
      </c>
      <c r="G55" s="24">
        <f t="shared" si="6"/>
        <v>65730</v>
      </c>
      <c r="J55" s="39"/>
      <c r="K55"/>
    </row>
    <row r="56" spans="1:11" x14ac:dyDescent="0.2">
      <c r="A56" t="s">
        <v>195</v>
      </c>
      <c r="B56" s="49">
        <v>2493.7000000000003</v>
      </c>
      <c r="C56" s="53">
        <f t="shared" si="4"/>
        <v>2544</v>
      </c>
      <c r="D56" s="7">
        <v>7</v>
      </c>
      <c r="E56" s="24">
        <f t="shared" si="5"/>
        <v>5.833333333333333</v>
      </c>
      <c r="G56" s="24">
        <f t="shared" si="6"/>
        <v>14840</v>
      </c>
      <c r="J56" s="39"/>
      <c r="K56"/>
    </row>
    <row r="57" spans="1:11" x14ac:dyDescent="0.2">
      <c r="A57" t="s">
        <v>196</v>
      </c>
      <c r="B57" s="49">
        <v>4708.2</v>
      </c>
      <c r="C57" s="53">
        <f t="shared" si="4"/>
        <v>4802</v>
      </c>
      <c r="D57" s="7">
        <v>20</v>
      </c>
      <c r="E57" s="24">
        <f t="shared" si="5"/>
        <v>16.666666666666668</v>
      </c>
      <c r="G57" s="24">
        <f t="shared" si="6"/>
        <v>80033.333333333343</v>
      </c>
      <c r="J57" s="39"/>
      <c r="K57"/>
    </row>
    <row r="58" spans="1:11" x14ac:dyDescent="0.2">
      <c r="A58" t="s">
        <v>197</v>
      </c>
      <c r="B58" s="49">
        <v>0</v>
      </c>
      <c r="C58" s="53">
        <f t="shared" si="4"/>
        <v>0</v>
      </c>
      <c r="D58" s="7">
        <v>7</v>
      </c>
      <c r="E58" s="24">
        <f t="shared" si="5"/>
        <v>5.833333333333333</v>
      </c>
      <c r="G58" s="24">
        <f t="shared" si="6"/>
        <v>0</v>
      </c>
      <c r="J58" s="39"/>
      <c r="K58"/>
    </row>
    <row r="59" spans="1:11" x14ac:dyDescent="0.2">
      <c r="A59" t="s">
        <v>198</v>
      </c>
      <c r="B59" s="49">
        <v>197.60000000000002</v>
      </c>
      <c r="C59" s="53">
        <f t="shared" si="4"/>
        <v>202</v>
      </c>
      <c r="D59" s="7">
        <v>10</v>
      </c>
      <c r="E59" s="24">
        <f t="shared" si="5"/>
        <v>8.3333333333333339</v>
      </c>
      <c r="G59" s="24">
        <f t="shared" si="6"/>
        <v>1683.3333333333335</v>
      </c>
      <c r="J59" s="39"/>
      <c r="K59"/>
    </row>
    <row r="60" spans="1:11" x14ac:dyDescent="0.2">
      <c r="A60" t="s">
        <v>199</v>
      </c>
      <c r="B60" s="49">
        <v>3142.7000000000003</v>
      </c>
      <c r="C60" s="53">
        <f t="shared" si="4"/>
        <v>3206</v>
      </c>
      <c r="D60" s="7">
        <v>0</v>
      </c>
      <c r="E60" s="24">
        <f t="shared" si="5"/>
        <v>0</v>
      </c>
      <c r="G60" s="24">
        <f t="shared" si="6"/>
        <v>0</v>
      </c>
      <c r="J60" s="39"/>
      <c r="K60"/>
    </row>
    <row r="61" spans="1:11" x14ac:dyDescent="0.2">
      <c r="A61" t="s">
        <v>200</v>
      </c>
      <c r="B61" s="49">
        <v>50.400000000000006</v>
      </c>
      <c r="C61" s="53">
        <f t="shared" si="4"/>
        <v>51</v>
      </c>
      <c r="D61" s="7">
        <v>0</v>
      </c>
      <c r="E61" s="24">
        <f t="shared" si="5"/>
        <v>0</v>
      </c>
      <c r="G61" s="24">
        <f t="shared" si="6"/>
        <v>0</v>
      </c>
      <c r="J61" s="39"/>
      <c r="K61"/>
    </row>
    <row r="62" spans="1:11" x14ac:dyDescent="0.2">
      <c r="A62" t="s">
        <v>201</v>
      </c>
      <c r="B62" s="49">
        <v>34</v>
      </c>
      <c r="C62" s="53">
        <f t="shared" si="4"/>
        <v>35</v>
      </c>
      <c r="D62" s="7">
        <v>0</v>
      </c>
      <c r="E62" s="24">
        <f t="shared" si="5"/>
        <v>0</v>
      </c>
      <c r="G62" s="24">
        <f t="shared" si="6"/>
        <v>0</v>
      </c>
      <c r="J62" s="39"/>
      <c r="K62"/>
    </row>
    <row r="63" spans="1:11" x14ac:dyDescent="0.2">
      <c r="B63" s="48"/>
      <c r="C63" s="54"/>
      <c r="D63" s="7"/>
      <c r="E63" s="24"/>
      <c r="G63" s="55"/>
      <c r="J63" s="39"/>
      <c r="K63"/>
    </row>
    <row r="64" spans="1:11" x14ac:dyDescent="0.2">
      <c r="B64" s="49">
        <v>17453.050000000003</v>
      </c>
      <c r="C64" s="24">
        <f>SUM(C51:C63)</f>
        <v>17802</v>
      </c>
      <c r="D64" s="7"/>
      <c r="E64" s="24"/>
      <c r="G64" s="24">
        <f>SUM(G51:G63)</f>
        <v>285986.66666666669</v>
      </c>
      <c r="J64" s="39"/>
      <c r="K64"/>
    </row>
    <row r="65" spans="2:11" x14ac:dyDescent="0.2">
      <c r="B65" s="7"/>
      <c r="C65" s="24"/>
      <c r="D65" s="7"/>
      <c r="E65" s="24"/>
      <c r="G65" s="17"/>
      <c r="J65" s="39"/>
      <c r="K65"/>
    </row>
    <row r="66" spans="2:11" x14ac:dyDescent="0.2">
      <c r="B66" s="7"/>
      <c r="C66" s="24"/>
      <c r="D66" s="7"/>
      <c r="E66" s="24"/>
      <c r="G66" s="17"/>
      <c r="J66" s="39"/>
      <c r="K66"/>
    </row>
    <row r="67" spans="2:11" x14ac:dyDescent="0.2">
      <c r="B67" s="7"/>
      <c r="C67" s="24"/>
      <c r="D67" s="7"/>
      <c r="E67" s="24"/>
      <c r="G67" s="17"/>
      <c r="J67" s="39"/>
      <c r="K67"/>
    </row>
    <row r="68" spans="2:11" x14ac:dyDescent="0.2">
      <c r="B68" s="7"/>
      <c r="C68" s="24"/>
      <c r="D68" s="7"/>
      <c r="E68" s="24"/>
      <c r="G68" s="17"/>
      <c r="J68" s="39"/>
      <c r="K68"/>
    </row>
    <row r="69" spans="2:11" x14ac:dyDescent="0.2">
      <c r="B69" s="7"/>
      <c r="C69" s="24"/>
      <c r="D69" s="7"/>
      <c r="E69" s="24"/>
    </row>
    <row r="70" spans="2:11" x14ac:dyDescent="0.2">
      <c r="B70" s="7"/>
      <c r="C70" s="24"/>
      <c r="D70" s="7"/>
      <c r="E70" s="24"/>
    </row>
    <row r="71" spans="2:11" x14ac:dyDescent="0.2">
      <c r="B71" s="7"/>
      <c r="C71" s="24"/>
      <c r="D71" s="7"/>
      <c r="E71" s="24"/>
    </row>
    <row r="72" spans="2:11" x14ac:dyDescent="0.2">
      <c r="B72" s="7"/>
      <c r="C72" s="24"/>
      <c r="D72" s="7"/>
      <c r="E72" s="24"/>
    </row>
    <row r="73" spans="2:11" x14ac:dyDescent="0.2">
      <c r="B73" s="7"/>
      <c r="C73" s="24"/>
      <c r="D73" s="7"/>
      <c r="E73" s="24"/>
    </row>
    <row r="74" spans="2:11" x14ac:dyDescent="0.2">
      <c r="B74" s="7"/>
      <c r="C74" s="24"/>
      <c r="D74" s="7"/>
      <c r="E74" s="24"/>
    </row>
    <row r="75" spans="2:11" x14ac:dyDescent="0.2">
      <c r="B75" s="7"/>
      <c r="C75" s="24"/>
      <c r="D75" s="7"/>
      <c r="E75" s="24"/>
    </row>
    <row r="76" spans="2:11" x14ac:dyDescent="0.2">
      <c r="B76" s="7"/>
      <c r="C76" s="24"/>
      <c r="D76" s="7"/>
      <c r="E76" s="24"/>
    </row>
    <row r="77" spans="2:11" x14ac:dyDescent="0.2">
      <c r="B77" s="7"/>
      <c r="C77" s="24"/>
      <c r="D77" s="7"/>
      <c r="E77" s="24"/>
    </row>
    <row r="78" spans="2:11" x14ac:dyDescent="0.2">
      <c r="B78" s="7"/>
      <c r="C78" s="24"/>
      <c r="D78" s="7"/>
      <c r="E78" s="24"/>
    </row>
    <row r="79" spans="2:11" x14ac:dyDescent="0.2">
      <c r="B79" s="7"/>
      <c r="C79" s="24"/>
      <c r="D79" s="7"/>
      <c r="E79" s="24"/>
    </row>
    <row r="80" spans="2:11" x14ac:dyDescent="0.2">
      <c r="B80" s="7"/>
      <c r="C80" s="24"/>
      <c r="D80" s="7"/>
      <c r="E80" s="24"/>
    </row>
    <row r="81" spans="2:5" x14ac:dyDescent="0.2">
      <c r="B81" s="7"/>
      <c r="C81" s="24"/>
      <c r="D81" s="7"/>
      <c r="E81" s="24"/>
    </row>
    <row r="82" spans="2:5" x14ac:dyDescent="0.2">
      <c r="B82" s="7"/>
      <c r="C82" s="24"/>
      <c r="D82" s="7"/>
      <c r="E82" s="24"/>
    </row>
    <row r="83" spans="2:5" x14ac:dyDescent="0.2">
      <c r="B83" s="7"/>
      <c r="C83" s="24"/>
      <c r="D83" s="7"/>
      <c r="E83" s="24"/>
    </row>
    <row r="84" spans="2:5" x14ac:dyDescent="0.2">
      <c r="B84" s="7"/>
      <c r="C84" s="24"/>
      <c r="D84" s="7"/>
      <c r="E84" s="24"/>
    </row>
    <row r="85" spans="2:5" x14ac:dyDescent="0.2">
      <c r="B85" s="7"/>
      <c r="C85" s="24"/>
      <c r="D85" s="7"/>
      <c r="E85" s="24"/>
    </row>
    <row r="86" spans="2:5" x14ac:dyDescent="0.2">
      <c r="B86" s="7"/>
      <c r="C86" s="24"/>
      <c r="D86" s="7"/>
      <c r="E86" s="24"/>
    </row>
    <row r="87" spans="2:5" x14ac:dyDescent="0.2">
      <c r="B87" s="7"/>
      <c r="C87" s="24"/>
      <c r="D87" s="7"/>
      <c r="E87" s="24"/>
    </row>
    <row r="88" spans="2:5" x14ac:dyDescent="0.2">
      <c r="B88" s="7"/>
      <c r="C88" s="24"/>
      <c r="D88" s="7"/>
      <c r="E88" s="24"/>
    </row>
    <row r="89" spans="2:5" x14ac:dyDescent="0.2">
      <c r="B89" s="7"/>
      <c r="C89" s="24"/>
      <c r="D89" s="7"/>
      <c r="E89" s="24"/>
    </row>
    <row r="90" spans="2:5" x14ac:dyDescent="0.2">
      <c r="B90" s="7"/>
      <c r="C90" s="24"/>
      <c r="D90" s="7"/>
      <c r="E90" s="24"/>
    </row>
    <row r="91" spans="2:5" x14ac:dyDescent="0.2">
      <c r="B91" s="7"/>
      <c r="C91" s="24"/>
      <c r="D91" s="7"/>
      <c r="E91" s="24"/>
    </row>
    <row r="92" spans="2:5" x14ac:dyDescent="0.2">
      <c r="B92" s="7"/>
      <c r="C92" s="24"/>
      <c r="D92" s="7"/>
      <c r="E92" s="24"/>
    </row>
    <row r="93" spans="2:5" x14ac:dyDescent="0.2">
      <c r="B93" s="7"/>
      <c r="C93" s="24"/>
      <c r="D93" s="7"/>
      <c r="E93" s="24"/>
    </row>
    <row r="94" spans="2:5" x14ac:dyDescent="0.2">
      <c r="B94" s="7"/>
      <c r="C94" s="24"/>
      <c r="D94" s="7"/>
      <c r="E94" s="24"/>
    </row>
    <row r="95" spans="2:5" x14ac:dyDescent="0.2">
      <c r="B95" s="7"/>
      <c r="C95" s="24"/>
      <c r="D95" s="7"/>
      <c r="E95" s="24"/>
    </row>
    <row r="96" spans="2:5" x14ac:dyDescent="0.2">
      <c r="B96" s="7"/>
      <c r="C96" s="24"/>
      <c r="D96" s="7"/>
      <c r="E96" s="24"/>
    </row>
    <row r="97" spans="2:5" x14ac:dyDescent="0.2">
      <c r="B97" s="7"/>
      <c r="C97" s="24"/>
      <c r="D97" s="7"/>
      <c r="E97" s="24"/>
    </row>
    <row r="98" spans="2:5" x14ac:dyDescent="0.2">
      <c r="B98" s="7"/>
      <c r="C98" s="24"/>
      <c r="D98" s="7"/>
      <c r="E98" s="24"/>
    </row>
    <row r="99" spans="2:5" x14ac:dyDescent="0.2">
      <c r="B99" s="7"/>
      <c r="C99" s="24"/>
      <c r="D99" s="7"/>
      <c r="E99" s="24"/>
    </row>
    <row r="100" spans="2:5" x14ac:dyDescent="0.2">
      <c r="B100" s="7"/>
      <c r="C100" s="24"/>
      <c r="D100" s="7"/>
      <c r="E100" s="24"/>
    </row>
    <row r="101" spans="2:5" x14ac:dyDescent="0.2">
      <c r="B101" s="7"/>
      <c r="C101" s="24"/>
      <c r="D101" s="7"/>
      <c r="E101" s="24"/>
    </row>
    <row r="102" spans="2:5" x14ac:dyDescent="0.2">
      <c r="B102" s="6"/>
      <c r="C102" s="28"/>
      <c r="D102" s="6"/>
      <c r="E102" s="28"/>
    </row>
    <row r="103" spans="2:5" x14ac:dyDescent="0.2">
      <c r="B103" s="6"/>
      <c r="C103" s="28"/>
      <c r="D103" s="6"/>
      <c r="E103" s="28"/>
    </row>
    <row r="104" spans="2:5" x14ac:dyDescent="0.2">
      <c r="B104" s="6"/>
      <c r="C104" s="28"/>
      <c r="D104" s="6"/>
      <c r="E104" s="28"/>
    </row>
    <row r="105" spans="2:5" x14ac:dyDescent="0.2">
      <c r="B105" s="6"/>
      <c r="C105" s="28"/>
      <c r="D105" s="6"/>
      <c r="E105" s="28"/>
    </row>
    <row r="106" spans="2:5" x14ac:dyDescent="0.2">
      <c r="B106" s="6"/>
      <c r="C106" s="28"/>
      <c r="D106" s="6"/>
      <c r="E106" s="28"/>
    </row>
    <row r="107" spans="2:5" x14ac:dyDescent="0.2">
      <c r="B107" s="6"/>
      <c r="C107" s="28"/>
      <c r="D107" s="6"/>
      <c r="E107" s="28"/>
    </row>
    <row r="108" spans="2:5" x14ac:dyDescent="0.2">
      <c r="B108" s="6"/>
      <c r="C108" s="28"/>
      <c r="D108" s="6"/>
      <c r="E108" s="28"/>
    </row>
    <row r="109" spans="2:5" x14ac:dyDescent="0.2">
      <c r="B109" s="6"/>
      <c r="C109" s="28"/>
      <c r="D109" s="6"/>
      <c r="E109" s="28"/>
    </row>
    <row r="110" spans="2:5" x14ac:dyDescent="0.2">
      <c r="B110" s="6"/>
      <c r="C110" s="28"/>
      <c r="D110" s="6"/>
      <c r="E110" s="28"/>
    </row>
    <row r="111" spans="2:5" x14ac:dyDescent="0.2">
      <c r="B111" s="6"/>
      <c r="C111" s="28"/>
      <c r="D111" s="6"/>
      <c r="E111" s="28"/>
    </row>
    <row r="112" spans="2:5" x14ac:dyDescent="0.2">
      <c r="B112" s="6"/>
      <c r="C112" s="28"/>
      <c r="D112" s="6"/>
      <c r="E112" s="28"/>
    </row>
    <row r="113" spans="2:5" x14ac:dyDescent="0.2">
      <c r="B113" s="6"/>
      <c r="C113" s="28"/>
      <c r="D113" s="6"/>
      <c r="E113" s="28"/>
    </row>
    <row r="114" spans="2:5" x14ac:dyDescent="0.2">
      <c r="B114" s="6"/>
      <c r="C114" s="28"/>
      <c r="D114" s="6"/>
      <c r="E114" s="28"/>
    </row>
    <row r="115" spans="2:5" x14ac:dyDescent="0.2">
      <c r="B115" s="6"/>
      <c r="C115" s="28"/>
      <c r="D115" s="6"/>
      <c r="E115" s="28"/>
    </row>
    <row r="116" spans="2:5" x14ac:dyDescent="0.2">
      <c r="B116" s="6"/>
      <c r="C116" s="28"/>
      <c r="D116" s="6"/>
      <c r="E116" s="28"/>
    </row>
    <row r="117" spans="2:5" x14ac:dyDescent="0.2">
      <c r="B117" s="6"/>
      <c r="C117" s="28"/>
      <c r="D117" s="6"/>
      <c r="E117" s="28"/>
    </row>
    <row r="118" spans="2:5" x14ac:dyDescent="0.2">
      <c r="B118" s="6"/>
      <c r="C118" s="28"/>
      <c r="D118" s="6"/>
      <c r="E118" s="28"/>
    </row>
    <row r="119" spans="2:5" x14ac:dyDescent="0.2">
      <c r="B119" s="6"/>
      <c r="C119" s="28"/>
      <c r="D119" s="6"/>
      <c r="E119" s="28"/>
    </row>
    <row r="120" spans="2:5" x14ac:dyDescent="0.2">
      <c r="B120" s="6"/>
      <c r="C120" s="28"/>
      <c r="D120" s="6"/>
      <c r="E120" s="28"/>
    </row>
    <row r="121" spans="2:5" x14ac:dyDescent="0.2">
      <c r="B121" s="6"/>
      <c r="C121" s="28"/>
      <c r="D121" s="6"/>
      <c r="E121" s="28"/>
    </row>
    <row r="122" spans="2:5" x14ac:dyDescent="0.2">
      <c r="B122" s="6"/>
      <c r="C122" s="28"/>
      <c r="D122" s="6"/>
      <c r="E122" s="28"/>
    </row>
    <row r="123" spans="2:5" x14ac:dyDescent="0.2">
      <c r="B123" s="6"/>
      <c r="C123" s="28"/>
      <c r="D123" s="6"/>
      <c r="E123" s="28"/>
    </row>
    <row r="124" spans="2:5" x14ac:dyDescent="0.2">
      <c r="B124" s="6"/>
      <c r="C124" s="28"/>
      <c r="D124" s="6"/>
      <c r="E124" s="28"/>
    </row>
    <row r="125" spans="2:5" x14ac:dyDescent="0.2">
      <c r="B125" s="6"/>
      <c r="C125" s="28"/>
      <c r="D125" s="6"/>
      <c r="E125" s="28"/>
    </row>
    <row r="126" spans="2:5" x14ac:dyDescent="0.2">
      <c r="B126" s="6"/>
      <c r="C126" s="28"/>
      <c r="D126" s="6"/>
      <c r="E126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17EF8-3281-4E75-B30B-80A0D291E16C}">
  <dimension ref="A1:H180"/>
  <sheetViews>
    <sheetView tabSelected="1" topLeftCell="A19" workbookViewId="0">
      <selection activeCell="B12" sqref="B12"/>
    </sheetView>
  </sheetViews>
  <sheetFormatPr defaultRowHeight="12.75" x14ac:dyDescent="0.2"/>
  <cols>
    <col min="1" max="1" width="53.140625" customWidth="1"/>
    <col min="2" max="2" width="17.5703125" customWidth="1"/>
    <col min="3" max="4" width="17.5703125" style="17" customWidth="1"/>
    <col min="5" max="7" width="17.5703125" customWidth="1"/>
    <col min="9" max="9" width="32.28515625" customWidth="1"/>
    <col min="10" max="10" width="14.5703125" customWidth="1"/>
  </cols>
  <sheetData>
    <row r="1" spans="1:8" ht="18" x14ac:dyDescent="0.25">
      <c r="A1" s="37" t="s">
        <v>0</v>
      </c>
    </row>
    <row r="2" spans="1:8" ht="18" x14ac:dyDescent="0.25">
      <c r="A2" s="37" t="s">
        <v>150</v>
      </c>
    </row>
    <row r="4" spans="1:8" x14ac:dyDescent="0.2">
      <c r="A4" s="2" t="s">
        <v>147</v>
      </c>
      <c r="B4" s="16"/>
    </row>
    <row r="5" spans="1:8" x14ac:dyDescent="0.2">
      <c r="B5" s="41" t="s">
        <v>143</v>
      </c>
      <c r="D5" s="31" t="s">
        <v>181</v>
      </c>
    </row>
    <row r="6" spans="1:8" x14ac:dyDescent="0.2">
      <c r="B6" s="9">
        <v>2022</v>
      </c>
      <c r="C6" s="18" t="s">
        <v>56</v>
      </c>
      <c r="D6" s="42" t="s">
        <v>182</v>
      </c>
      <c r="E6" s="18" t="s">
        <v>63</v>
      </c>
      <c r="F6" s="18" t="s">
        <v>173</v>
      </c>
      <c r="G6" s="18" t="s">
        <v>183</v>
      </c>
    </row>
    <row r="7" spans="1:8" x14ac:dyDescent="0.2">
      <c r="E7" s="17"/>
      <c r="F7" s="17"/>
      <c r="G7" s="17"/>
    </row>
    <row r="8" spans="1:8" x14ac:dyDescent="0.2">
      <c r="A8" s="4" t="s">
        <v>29</v>
      </c>
      <c r="B8" s="1"/>
      <c r="E8" s="17"/>
      <c r="F8" s="17"/>
      <c r="G8" s="17"/>
    </row>
    <row r="9" spans="1:8" x14ac:dyDescent="0.2">
      <c r="A9" s="3" t="s">
        <v>163</v>
      </c>
      <c r="B9" s="1">
        <v>87290.99</v>
      </c>
      <c r="C9" s="19">
        <v>79250</v>
      </c>
      <c r="D9" s="19">
        <v>80000</v>
      </c>
      <c r="E9" s="19">
        <v>80000</v>
      </c>
      <c r="F9" s="19">
        <v>80000</v>
      </c>
      <c r="G9" s="19">
        <v>80000</v>
      </c>
    </row>
    <row r="10" spans="1:8" x14ac:dyDescent="0.2">
      <c r="A10" s="3" t="s">
        <v>206</v>
      </c>
      <c r="B10" s="1">
        <v>6375</v>
      </c>
      <c r="C10" s="19">
        <v>0</v>
      </c>
      <c r="D10" s="19">
        <v>8400</v>
      </c>
      <c r="E10" s="19">
        <v>10000</v>
      </c>
      <c r="F10" s="19">
        <v>8400</v>
      </c>
      <c r="G10" s="19">
        <v>8500</v>
      </c>
    </row>
    <row r="11" spans="1:8" x14ac:dyDescent="0.2">
      <c r="A11" s="3" t="s">
        <v>162</v>
      </c>
      <c r="B11" s="1">
        <v>0</v>
      </c>
      <c r="C11" s="19">
        <v>0</v>
      </c>
      <c r="D11" s="19">
        <v>4944.17</v>
      </c>
      <c r="E11" s="19">
        <v>0</v>
      </c>
      <c r="F11" s="19">
        <v>6500</v>
      </c>
      <c r="G11" s="19">
        <v>6500</v>
      </c>
    </row>
    <row r="12" spans="1:8" x14ac:dyDescent="0.2">
      <c r="A12" s="3" t="s">
        <v>153</v>
      </c>
      <c r="B12" s="1">
        <v>6000</v>
      </c>
      <c r="C12" s="19">
        <v>350</v>
      </c>
      <c r="D12" s="19">
        <v>6000</v>
      </c>
      <c r="E12" s="19">
        <v>6000</v>
      </c>
      <c r="F12" s="19">
        <v>0</v>
      </c>
      <c r="G12" s="19">
        <v>0</v>
      </c>
      <c r="H12" s="3"/>
    </row>
    <row r="13" spans="1:8" x14ac:dyDescent="0.2">
      <c r="A13" s="3" t="s">
        <v>101</v>
      </c>
      <c r="B13" s="1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8" x14ac:dyDescent="0.2">
      <c r="A14" t="s">
        <v>207</v>
      </c>
      <c r="B14" s="1">
        <v>2455.83</v>
      </c>
      <c r="C14" s="19">
        <v>2500</v>
      </c>
      <c r="D14" s="19">
        <v>5000</v>
      </c>
      <c r="E14" s="19">
        <v>5000</v>
      </c>
      <c r="F14" s="19">
        <v>4200</v>
      </c>
      <c r="G14" s="19">
        <v>4500</v>
      </c>
    </row>
    <row r="15" spans="1:8" x14ac:dyDescent="0.2">
      <c r="A15" s="3" t="s">
        <v>177</v>
      </c>
      <c r="B15" s="1">
        <v>1120.8499999999999</v>
      </c>
      <c r="C15" s="19">
        <v>0</v>
      </c>
      <c r="D15" s="19">
        <v>1000</v>
      </c>
      <c r="E15" s="19">
        <v>0</v>
      </c>
      <c r="F15" s="19">
        <v>1200</v>
      </c>
      <c r="G15" s="19">
        <v>1200</v>
      </c>
    </row>
    <row r="16" spans="1:8" x14ac:dyDescent="0.2">
      <c r="A16" s="3" t="s">
        <v>178</v>
      </c>
      <c r="B16" s="1">
        <v>1920.84</v>
      </c>
      <c r="C16" s="19">
        <v>0</v>
      </c>
      <c r="D16" s="19">
        <v>1000</v>
      </c>
      <c r="E16" s="19">
        <v>0</v>
      </c>
      <c r="F16" s="19">
        <v>1500</v>
      </c>
      <c r="G16" s="19">
        <v>1500</v>
      </c>
    </row>
    <row r="17" spans="1:7" x14ac:dyDescent="0.2">
      <c r="A17" t="s">
        <v>30</v>
      </c>
      <c r="B17" s="1">
        <v>0</v>
      </c>
      <c r="C17" s="19">
        <v>200</v>
      </c>
      <c r="D17" s="19">
        <v>200</v>
      </c>
      <c r="E17" s="19">
        <v>200</v>
      </c>
      <c r="F17" s="19">
        <v>200</v>
      </c>
      <c r="G17" s="19">
        <v>200</v>
      </c>
    </row>
    <row r="18" spans="1:7" x14ac:dyDescent="0.2">
      <c r="A18" t="s">
        <v>155</v>
      </c>
      <c r="B18" s="1">
        <v>4099.16</v>
      </c>
      <c r="C18" s="19">
        <v>8500</v>
      </c>
      <c r="D18" s="19">
        <v>7200</v>
      </c>
      <c r="E18" s="19">
        <v>10000</v>
      </c>
      <c r="F18" s="19">
        <v>12000</v>
      </c>
      <c r="G18" s="19">
        <v>12000</v>
      </c>
    </row>
    <row r="19" spans="1:7" x14ac:dyDescent="0.2">
      <c r="A19" s="3" t="s">
        <v>184</v>
      </c>
      <c r="B19" s="1">
        <v>0</v>
      </c>
      <c r="C19" s="19">
        <v>16000</v>
      </c>
      <c r="D19" s="19">
        <v>5000</v>
      </c>
      <c r="E19" s="19">
        <v>16000</v>
      </c>
      <c r="F19" s="19">
        <v>5000</v>
      </c>
      <c r="G19" s="19">
        <v>5000</v>
      </c>
    </row>
    <row r="20" spans="1:7" x14ac:dyDescent="0.2">
      <c r="A20" t="s">
        <v>31</v>
      </c>
      <c r="B20" s="1">
        <v>1699.95</v>
      </c>
      <c r="C20" s="19">
        <v>1000</v>
      </c>
      <c r="D20" s="19">
        <v>1000</v>
      </c>
      <c r="E20" s="19">
        <v>1000</v>
      </c>
      <c r="F20" s="19">
        <v>1500</v>
      </c>
      <c r="G20" s="19">
        <v>1500</v>
      </c>
    </row>
    <row r="21" spans="1:7" x14ac:dyDescent="0.2">
      <c r="A21" t="s">
        <v>33</v>
      </c>
      <c r="B21" s="1">
        <v>1035</v>
      </c>
      <c r="C21" s="19">
        <v>1550</v>
      </c>
      <c r="D21" s="19">
        <v>1550</v>
      </c>
      <c r="E21" s="19">
        <v>1550</v>
      </c>
      <c r="F21" s="19">
        <v>1550</v>
      </c>
      <c r="G21" s="19">
        <v>1550</v>
      </c>
    </row>
    <row r="22" spans="1:7" ht="12.75" customHeight="1" x14ac:dyDescent="0.2">
      <c r="A22" s="3" t="s">
        <v>102</v>
      </c>
      <c r="B22" s="1">
        <v>5</v>
      </c>
      <c r="C22" s="19">
        <v>0</v>
      </c>
      <c r="D22" s="19">
        <v>12.5</v>
      </c>
      <c r="E22" s="19">
        <v>0</v>
      </c>
      <c r="F22" s="19">
        <v>0</v>
      </c>
      <c r="G22" s="19">
        <v>0</v>
      </c>
    </row>
    <row r="23" spans="1:7" x14ac:dyDescent="0.2">
      <c r="A23" t="s">
        <v>34</v>
      </c>
      <c r="B23" s="1">
        <v>1387.48</v>
      </c>
      <c r="C23" s="19">
        <v>0</v>
      </c>
      <c r="D23" s="19">
        <v>416.65</v>
      </c>
      <c r="E23" s="19">
        <v>0</v>
      </c>
      <c r="F23" s="19">
        <v>0</v>
      </c>
      <c r="G23" s="19">
        <v>0</v>
      </c>
    </row>
    <row r="24" spans="1:7" x14ac:dyDescent="0.2">
      <c r="B24" s="11">
        <f t="shared" ref="B24:G24" si="0">SUM(B9:B23)</f>
        <v>113390.1</v>
      </c>
      <c r="C24" s="20">
        <f t="shared" si="0"/>
        <v>109350</v>
      </c>
      <c r="D24" s="20">
        <f>SUM(D9:D23)</f>
        <v>121723.31999999999</v>
      </c>
      <c r="E24" s="20">
        <f t="shared" si="0"/>
        <v>129750</v>
      </c>
      <c r="F24" s="20">
        <f t="shared" si="0"/>
        <v>122050</v>
      </c>
      <c r="G24" s="20">
        <f t="shared" si="0"/>
        <v>122450</v>
      </c>
    </row>
    <row r="25" spans="1:7" x14ac:dyDescent="0.2">
      <c r="B25" s="1"/>
      <c r="C25" s="19"/>
      <c r="D25" s="19"/>
      <c r="E25" s="19"/>
      <c r="F25" s="19"/>
      <c r="G25" s="19"/>
    </row>
    <row r="26" spans="1:7" x14ac:dyDescent="0.2">
      <c r="A26" s="4" t="s">
        <v>58</v>
      </c>
      <c r="B26" s="1"/>
      <c r="C26" s="19"/>
      <c r="D26" s="19"/>
      <c r="E26" s="19"/>
      <c r="F26" s="19"/>
      <c r="G26" s="19"/>
    </row>
    <row r="27" spans="1:7" x14ac:dyDescent="0.2">
      <c r="A27" s="3" t="s">
        <v>163</v>
      </c>
      <c r="B27" s="1">
        <v>103555.19</v>
      </c>
      <c r="C27" s="19">
        <v>77200</v>
      </c>
      <c r="D27" s="19">
        <v>86050</v>
      </c>
      <c r="E27" s="19">
        <v>80000</v>
      </c>
      <c r="F27" s="19">
        <v>86050</v>
      </c>
      <c r="G27" s="19">
        <v>90000</v>
      </c>
    </row>
    <row r="28" spans="1:7" x14ac:dyDescent="0.2">
      <c r="A28" s="3" t="s">
        <v>179</v>
      </c>
      <c r="B28" s="1">
        <v>0</v>
      </c>
      <c r="C28" s="19">
        <v>0</v>
      </c>
      <c r="D28" s="19">
        <v>2000</v>
      </c>
      <c r="E28" s="19">
        <v>0</v>
      </c>
      <c r="F28" s="19">
        <v>2000</v>
      </c>
      <c r="G28" s="19">
        <v>2000</v>
      </c>
    </row>
    <row r="29" spans="1:7" x14ac:dyDescent="0.2">
      <c r="A29" s="3" t="s">
        <v>203</v>
      </c>
      <c r="B29" s="1">
        <v>11563.13</v>
      </c>
      <c r="C29" s="19">
        <v>0</v>
      </c>
      <c r="D29" s="19">
        <v>15100</v>
      </c>
      <c r="E29" s="19">
        <v>10000</v>
      </c>
      <c r="F29" s="19">
        <v>15100</v>
      </c>
      <c r="G29" s="19">
        <v>15500</v>
      </c>
    </row>
    <row r="30" spans="1:7" x14ac:dyDescent="0.2">
      <c r="A30" s="3" t="s">
        <v>162</v>
      </c>
      <c r="B30" s="1">
        <v>0</v>
      </c>
      <c r="C30" s="19">
        <v>0</v>
      </c>
      <c r="D30" s="19">
        <v>9450.67</v>
      </c>
      <c r="E30" s="19">
        <v>0</v>
      </c>
      <c r="F30" s="19">
        <v>9500</v>
      </c>
      <c r="G30" s="19">
        <v>9500</v>
      </c>
    </row>
    <row r="31" spans="1:7" x14ac:dyDescent="0.2">
      <c r="A31" s="3" t="s">
        <v>164</v>
      </c>
      <c r="B31" s="1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</row>
    <row r="32" spans="1:7" x14ac:dyDescent="0.2">
      <c r="A32" s="3" t="s">
        <v>165</v>
      </c>
      <c r="B32" s="1">
        <v>5523.3</v>
      </c>
      <c r="C32" s="19">
        <v>2500</v>
      </c>
      <c r="D32" s="19">
        <v>8200</v>
      </c>
      <c r="E32" s="19">
        <v>5000</v>
      </c>
      <c r="F32" s="19">
        <v>8200</v>
      </c>
      <c r="G32" s="19">
        <v>8200</v>
      </c>
    </row>
    <row r="33" spans="1:7" x14ac:dyDescent="0.2">
      <c r="A33" s="3" t="s">
        <v>185</v>
      </c>
      <c r="B33" s="1">
        <v>886.84</v>
      </c>
      <c r="C33" s="19">
        <v>13000</v>
      </c>
      <c r="D33" s="19">
        <v>3000</v>
      </c>
      <c r="E33" s="19">
        <v>13000</v>
      </c>
      <c r="F33" s="19">
        <v>3000</v>
      </c>
      <c r="G33" s="19">
        <v>3000</v>
      </c>
    </row>
    <row r="34" spans="1:7" x14ac:dyDescent="0.2">
      <c r="A34" t="s">
        <v>36</v>
      </c>
      <c r="B34" s="1">
        <v>500</v>
      </c>
      <c r="C34" s="19">
        <v>1000</v>
      </c>
      <c r="D34" s="19">
        <v>1000</v>
      </c>
      <c r="E34" s="19">
        <v>1000</v>
      </c>
      <c r="F34" s="19">
        <v>1000</v>
      </c>
      <c r="G34" s="19">
        <v>1000</v>
      </c>
    </row>
    <row r="35" spans="1:7" x14ac:dyDescent="0.2">
      <c r="A35" t="s">
        <v>37</v>
      </c>
      <c r="B35" s="1">
        <v>589.36</v>
      </c>
      <c r="C35" s="19">
        <v>500</v>
      </c>
      <c r="D35" s="19">
        <v>500</v>
      </c>
      <c r="E35" s="19">
        <v>500</v>
      </c>
      <c r="F35" s="19">
        <v>500</v>
      </c>
      <c r="G35" s="19">
        <v>500</v>
      </c>
    </row>
    <row r="36" spans="1:7" x14ac:dyDescent="0.2">
      <c r="A36" t="s">
        <v>103</v>
      </c>
      <c r="B36" s="1">
        <v>435.55</v>
      </c>
      <c r="C36" s="19">
        <v>1550</v>
      </c>
      <c r="D36" s="19">
        <v>1550</v>
      </c>
      <c r="E36" s="19">
        <v>1550</v>
      </c>
      <c r="F36" s="19">
        <v>1550</v>
      </c>
      <c r="G36" s="19">
        <v>1550</v>
      </c>
    </row>
    <row r="37" spans="1:7" x14ac:dyDescent="0.2">
      <c r="A37" t="s">
        <v>154</v>
      </c>
      <c r="B37" s="1">
        <v>1643</v>
      </c>
      <c r="C37" s="19">
        <v>350</v>
      </c>
      <c r="D37" s="19">
        <v>6000</v>
      </c>
      <c r="E37" s="19">
        <v>6000</v>
      </c>
      <c r="F37" s="19">
        <v>2000</v>
      </c>
      <c r="G37" s="19">
        <v>2000</v>
      </c>
    </row>
    <row r="38" spans="1:7" x14ac:dyDescent="0.2">
      <c r="A38" t="s">
        <v>38</v>
      </c>
      <c r="B38" s="1">
        <v>0</v>
      </c>
      <c r="C38" s="19">
        <v>1000</v>
      </c>
      <c r="D38" s="19">
        <v>1000</v>
      </c>
      <c r="E38" s="19">
        <v>1000</v>
      </c>
      <c r="F38" s="19">
        <v>1000</v>
      </c>
      <c r="G38" s="19">
        <v>1000</v>
      </c>
    </row>
    <row r="39" spans="1:7" x14ac:dyDescent="0.2">
      <c r="A39" t="s">
        <v>39</v>
      </c>
      <c r="B39" s="1">
        <v>3538.94</v>
      </c>
      <c r="C39" s="19">
        <v>1000</v>
      </c>
      <c r="D39" s="19">
        <v>1000</v>
      </c>
      <c r="E39" s="19">
        <v>1000</v>
      </c>
      <c r="F39" s="19">
        <v>2000</v>
      </c>
      <c r="G39" s="19">
        <v>2000</v>
      </c>
    </row>
    <row r="40" spans="1:7" x14ac:dyDescent="0.2">
      <c r="A40" t="s">
        <v>156</v>
      </c>
      <c r="B40" s="1">
        <v>1483.34</v>
      </c>
      <c r="C40" s="19">
        <v>8500</v>
      </c>
      <c r="D40" s="19">
        <v>9417.25</v>
      </c>
      <c r="E40" s="19">
        <v>12000</v>
      </c>
      <c r="F40" s="19">
        <v>15000</v>
      </c>
      <c r="G40" s="19">
        <v>15000</v>
      </c>
    </row>
    <row r="41" spans="1:7" x14ac:dyDescent="0.2">
      <c r="A41" s="3" t="s">
        <v>104</v>
      </c>
      <c r="B41" s="1">
        <v>0</v>
      </c>
      <c r="C41" s="19">
        <v>200</v>
      </c>
      <c r="D41" s="19">
        <v>669.3</v>
      </c>
      <c r="E41" s="19">
        <v>200</v>
      </c>
      <c r="F41" s="19">
        <v>200</v>
      </c>
      <c r="G41" s="19">
        <v>200</v>
      </c>
    </row>
    <row r="42" spans="1:7" x14ac:dyDescent="0.2">
      <c r="B42" s="11">
        <f t="shared" ref="B42:G42" si="1">SUM(B27:B41)</f>
        <v>129718.65000000001</v>
      </c>
      <c r="C42" s="20">
        <f t="shared" si="1"/>
        <v>106800</v>
      </c>
      <c r="D42" s="20">
        <f>SUM(D27:D41)</f>
        <v>144937.21999999997</v>
      </c>
      <c r="E42" s="20">
        <f t="shared" si="1"/>
        <v>131250</v>
      </c>
      <c r="F42" s="20">
        <f t="shared" si="1"/>
        <v>147100</v>
      </c>
      <c r="G42" s="20">
        <f t="shared" si="1"/>
        <v>151450</v>
      </c>
    </row>
    <row r="43" spans="1:7" x14ac:dyDescent="0.2">
      <c r="B43" s="1"/>
      <c r="C43" s="19"/>
      <c r="D43" s="19"/>
      <c r="E43" s="19"/>
      <c r="F43" s="19"/>
      <c r="G43" s="19"/>
    </row>
    <row r="44" spans="1:7" x14ac:dyDescent="0.2">
      <c r="A44" s="4" t="s">
        <v>8</v>
      </c>
      <c r="B44" s="11">
        <f>SUM(B24-B42)</f>
        <v>-16328.550000000003</v>
      </c>
      <c r="C44" s="20">
        <f>SUM(C24-C42)</f>
        <v>2550</v>
      </c>
      <c r="D44" s="20">
        <f>D24-D42</f>
        <v>-23213.89999999998</v>
      </c>
      <c r="E44" s="20">
        <f>SUM(E24-E42)</f>
        <v>-1500</v>
      </c>
      <c r="F44" s="20">
        <f>SUM(F24-F42)</f>
        <v>-25050</v>
      </c>
      <c r="G44" s="20">
        <f>SUM(G24-G42)</f>
        <v>-29000</v>
      </c>
    </row>
    <row r="45" spans="1:7" x14ac:dyDescent="0.2">
      <c r="B45" s="1"/>
      <c r="C45" s="19"/>
      <c r="D45" s="19"/>
      <c r="E45" s="19"/>
      <c r="F45" s="19"/>
      <c r="G45" s="19"/>
    </row>
    <row r="46" spans="1:7" x14ac:dyDescent="0.2">
      <c r="B46" s="1"/>
      <c r="C46" s="19"/>
      <c r="D46" s="19"/>
      <c r="E46" s="19"/>
      <c r="F46" s="19"/>
      <c r="G46" s="19"/>
    </row>
    <row r="47" spans="1:7" ht="12.75" customHeight="1" x14ac:dyDescent="0.2">
      <c r="A47" s="4" t="s">
        <v>5</v>
      </c>
      <c r="B47" s="1"/>
      <c r="C47" s="19"/>
      <c r="D47" s="19"/>
      <c r="E47" s="19"/>
      <c r="F47" s="19"/>
      <c r="G47" s="19"/>
    </row>
    <row r="48" spans="1:7" x14ac:dyDescent="0.2">
      <c r="A48" t="s">
        <v>40</v>
      </c>
      <c r="B48" s="1">
        <v>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</row>
    <row r="49" spans="1:7" x14ac:dyDescent="0.2">
      <c r="A49" s="3" t="s">
        <v>105</v>
      </c>
      <c r="B49" s="1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</row>
    <row r="50" spans="1:7" x14ac:dyDescent="0.2">
      <c r="A50" s="3" t="s">
        <v>157</v>
      </c>
      <c r="B50" s="1">
        <v>88.78</v>
      </c>
      <c r="C50" s="19">
        <v>0</v>
      </c>
      <c r="D50" s="19">
        <v>74.36</v>
      </c>
      <c r="E50" s="19">
        <v>0</v>
      </c>
      <c r="F50" s="19">
        <v>0</v>
      </c>
      <c r="G50" s="19">
        <v>0</v>
      </c>
    </row>
    <row r="51" spans="1:7" x14ac:dyDescent="0.2">
      <c r="B51" s="11">
        <f t="shared" ref="B51:E51" si="2">SUM(B48:B50)</f>
        <v>95.78</v>
      </c>
      <c r="C51" s="20">
        <f t="shared" si="2"/>
        <v>0</v>
      </c>
      <c r="D51" s="20">
        <f>SUM(D48:D50)</f>
        <v>74.36</v>
      </c>
      <c r="E51" s="20">
        <f t="shared" si="2"/>
        <v>0</v>
      </c>
      <c r="F51" s="20">
        <f t="shared" ref="F51:G51" si="3">SUM(F48:F50)</f>
        <v>0</v>
      </c>
      <c r="G51" s="20">
        <f t="shared" si="3"/>
        <v>0</v>
      </c>
    </row>
    <row r="52" spans="1:7" x14ac:dyDescent="0.2">
      <c r="B52" s="1"/>
      <c r="C52" s="19"/>
      <c r="D52" s="19"/>
      <c r="E52" s="19"/>
      <c r="F52" s="19"/>
      <c r="G52" s="19"/>
    </row>
    <row r="53" spans="1:7" ht="12.75" customHeight="1" x14ac:dyDescent="0.2">
      <c r="A53" s="4" t="s">
        <v>60</v>
      </c>
      <c r="B53" s="1"/>
      <c r="C53" s="19"/>
      <c r="D53" s="19"/>
      <c r="E53" s="19"/>
      <c r="F53" s="19"/>
      <c r="G53" s="19"/>
    </row>
    <row r="54" spans="1:7" x14ac:dyDescent="0.2">
      <c r="A54" s="3" t="s">
        <v>14</v>
      </c>
      <c r="B54" s="1">
        <f>J49</f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</row>
    <row r="55" spans="1:7" x14ac:dyDescent="0.2">
      <c r="B55" s="11">
        <v>0</v>
      </c>
      <c r="C55" s="20">
        <v>0</v>
      </c>
      <c r="D55" s="20">
        <f>D54</f>
        <v>0</v>
      </c>
      <c r="E55" s="20">
        <v>0</v>
      </c>
      <c r="F55" s="20">
        <v>0</v>
      </c>
      <c r="G55" s="20">
        <v>0</v>
      </c>
    </row>
    <row r="56" spans="1:7" x14ac:dyDescent="0.2">
      <c r="B56" s="1"/>
      <c r="C56" s="19"/>
      <c r="D56" s="19"/>
      <c r="E56" s="19"/>
      <c r="F56" s="19"/>
      <c r="G56" s="19"/>
    </row>
    <row r="57" spans="1:7" x14ac:dyDescent="0.2">
      <c r="B57" s="1"/>
      <c r="C57" s="19"/>
      <c r="D57" s="19"/>
      <c r="E57" s="19"/>
      <c r="F57" s="19"/>
      <c r="G57" s="19"/>
    </row>
    <row r="58" spans="1:7" ht="13.5" thickBot="1" x14ac:dyDescent="0.25">
      <c r="A58" s="4" t="s">
        <v>64</v>
      </c>
      <c r="B58" s="13">
        <f t="shared" ref="B58:G58" si="4">B44+B51-B55</f>
        <v>-16232.770000000002</v>
      </c>
      <c r="C58" s="22">
        <f t="shared" si="4"/>
        <v>2550</v>
      </c>
      <c r="D58" s="22">
        <f t="shared" si="4"/>
        <v>-23139.539999999979</v>
      </c>
      <c r="E58" s="22">
        <f t="shared" si="4"/>
        <v>-1500</v>
      </c>
      <c r="F58" s="22">
        <f t="shared" si="4"/>
        <v>-25050</v>
      </c>
      <c r="G58" s="22">
        <f t="shared" si="4"/>
        <v>-29000</v>
      </c>
    </row>
    <row r="59" spans="1:7" ht="13.5" thickTop="1" x14ac:dyDescent="0.2">
      <c r="B59" s="1"/>
      <c r="C59" s="19"/>
      <c r="D59" s="19"/>
      <c r="E59" s="1"/>
      <c r="F59" s="1"/>
      <c r="G59" s="1"/>
    </row>
    <row r="60" spans="1:7" x14ac:dyDescent="0.2">
      <c r="B60" s="1"/>
      <c r="C60" s="19"/>
      <c r="D60" s="19"/>
      <c r="E60" s="1"/>
      <c r="F60" s="1"/>
      <c r="G60" s="1"/>
    </row>
    <row r="61" spans="1:7" x14ac:dyDescent="0.2">
      <c r="A61" s="3"/>
      <c r="B61" s="1"/>
      <c r="C61" s="19"/>
      <c r="D61" s="19"/>
      <c r="E61" s="1"/>
      <c r="F61" s="1"/>
      <c r="G61" s="1"/>
    </row>
    <row r="62" spans="1:7" x14ac:dyDescent="0.2">
      <c r="B62" s="1"/>
      <c r="C62" s="19"/>
      <c r="D62" s="19"/>
      <c r="E62" s="1"/>
      <c r="F62" s="1"/>
      <c r="G62" s="1"/>
    </row>
    <row r="63" spans="1:7" x14ac:dyDescent="0.2">
      <c r="B63" s="14"/>
      <c r="C63" s="19"/>
      <c r="D63" s="19"/>
      <c r="E63" s="1"/>
      <c r="F63" s="1"/>
      <c r="G63" s="1"/>
    </row>
    <row r="64" spans="1:7" x14ac:dyDescent="0.2">
      <c r="B64" s="1"/>
      <c r="C64" s="19"/>
      <c r="D64" s="19"/>
      <c r="E64" s="1"/>
      <c r="F64" s="1"/>
      <c r="G64" s="1"/>
    </row>
    <row r="65" spans="2:7" x14ac:dyDescent="0.2">
      <c r="B65" s="1"/>
      <c r="C65" s="19"/>
      <c r="D65" s="19"/>
      <c r="E65" s="1"/>
      <c r="F65" s="1"/>
      <c r="G65" s="1"/>
    </row>
    <row r="66" spans="2:7" x14ac:dyDescent="0.2">
      <c r="B66" s="1"/>
      <c r="C66" s="19"/>
      <c r="D66" s="19"/>
      <c r="E66" s="1"/>
      <c r="F66" s="1"/>
      <c r="G66" s="1"/>
    </row>
    <row r="67" spans="2:7" x14ac:dyDescent="0.2">
      <c r="B67" s="1"/>
      <c r="C67" s="19"/>
      <c r="D67" s="19"/>
      <c r="E67" s="1"/>
      <c r="F67" s="1"/>
      <c r="G67" s="1"/>
    </row>
    <row r="68" spans="2:7" x14ac:dyDescent="0.2">
      <c r="B68" s="1"/>
      <c r="C68" s="19"/>
      <c r="D68" s="19"/>
      <c r="E68" s="1"/>
      <c r="F68" s="1"/>
      <c r="G68" s="1"/>
    </row>
    <row r="69" spans="2:7" x14ac:dyDescent="0.2">
      <c r="B69" s="1"/>
      <c r="C69" s="19"/>
      <c r="D69" s="19"/>
      <c r="E69" s="1"/>
      <c r="F69" s="1"/>
      <c r="G69" s="1"/>
    </row>
    <row r="70" spans="2:7" x14ac:dyDescent="0.2">
      <c r="B70" s="1"/>
      <c r="C70" s="19"/>
      <c r="D70" s="19"/>
      <c r="E70" s="1"/>
      <c r="F70" s="1"/>
      <c r="G70" s="1"/>
    </row>
    <row r="71" spans="2:7" x14ac:dyDescent="0.2">
      <c r="B71" s="1"/>
      <c r="C71" s="19"/>
      <c r="D71" s="19"/>
      <c r="E71" s="1"/>
      <c r="F71" s="1"/>
      <c r="G71" s="1"/>
    </row>
    <row r="72" spans="2:7" x14ac:dyDescent="0.2">
      <c r="B72" s="1"/>
      <c r="C72" s="19"/>
      <c r="D72" s="19"/>
      <c r="E72" s="1"/>
      <c r="F72" s="1"/>
      <c r="G72" s="1"/>
    </row>
    <row r="73" spans="2:7" x14ac:dyDescent="0.2">
      <c r="B73" s="1"/>
      <c r="C73" s="19"/>
      <c r="D73" s="19"/>
      <c r="E73" s="1"/>
      <c r="F73" s="1"/>
      <c r="G73" s="1"/>
    </row>
    <row r="74" spans="2:7" x14ac:dyDescent="0.2">
      <c r="B74" s="1"/>
      <c r="C74" s="19"/>
      <c r="D74" s="19"/>
      <c r="E74" s="1"/>
      <c r="F74" s="1"/>
      <c r="G74" s="1"/>
    </row>
    <row r="75" spans="2:7" x14ac:dyDescent="0.2">
      <c r="B75" s="1"/>
      <c r="C75" s="19"/>
      <c r="D75" s="19"/>
      <c r="E75" s="1"/>
      <c r="F75" s="1"/>
      <c r="G75" s="1"/>
    </row>
    <row r="76" spans="2:7" x14ac:dyDescent="0.2">
      <c r="B76" s="1"/>
      <c r="C76" s="19"/>
      <c r="D76" s="19"/>
      <c r="E76" s="1"/>
      <c r="F76" s="1"/>
      <c r="G76" s="1"/>
    </row>
    <row r="77" spans="2:7" x14ac:dyDescent="0.2">
      <c r="B77" s="1"/>
      <c r="C77" s="19"/>
      <c r="D77" s="19"/>
      <c r="E77" s="1"/>
      <c r="F77" s="1"/>
      <c r="G77" s="1"/>
    </row>
    <row r="78" spans="2:7" x14ac:dyDescent="0.2">
      <c r="B78" s="1"/>
      <c r="C78" s="19"/>
      <c r="D78" s="19"/>
      <c r="E78" s="1"/>
      <c r="F78" s="1"/>
      <c r="G78" s="1"/>
    </row>
    <row r="79" spans="2:7" x14ac:dyDescent="0.2">
      <c r="B79" s="1"/>
      <c r="C79" s="19"/>
      <c r="D79" s="19"/>
      <c r="E79" s="1"/>
      <c r="F79" s="1"/>
      <c r="G79" s="1"/>
    </row>
    <row r="80" spans="2:7" x14ac:dyDescent="0.2">
      <c r="B80" s="1"/>
      <c r="C80" s="19"/>
      <c r="D80" s="19"/>
      <c r="E80" s="1"/>
      <c r="F80" s="1"/>
      <c r="G80" s="1"/>
    </row>
    <row r="81" spans="2:7" x14ac:dyDescent="0.2">
      <c r="B81" s="1"/>
      <c r="C81" s="19"/>
      <c r="D81" s="19"/>
      <c r="E81" s="1"/>
      <c r="F81" s="1"/>
      <c r="G81" s="1"/>
    </row>
    <row r="82" spans="2:7" x14ac:dyDescent="0.2">
      <c r="B82" s="1"/>
      <c r="C82" s="19"/>
      <c r="D82" s="19"/>
      <c r="E82" s="1"/>
      <c r="F82" s="1"/>
      <c r="G82" s="1"/>
    </row>
    <row r="83" spans="2:7" x14ac:dyDescent="0.2">
      <c r="B83" s="1"/>
      <c r="C83" s="19"/>
      <c r="D83" s="19"/>
      <c r="E83" s="1"/>
      <c r="F83" s="1"/>
      <c r="G83" s="1"/>
    </row>
    <row r="84" spans="2:7" x14ac:dyDescent="0.2">
      <c r="B84" s="1"/>
      <c r="C84" s="19"/>
      <c r="D84" s="19"/>
      <c r="E84" s="1"/>
      <c r="F84" s="1"/>
      <c r="G84" s="1"/>
    </row>
    <row r="85" spans="2:7" x14ac:dyDescent="0.2">
      <c r="B85" s="1"/>
      <c r="C85" s="19"/>
      <c r="D85" s="19"/>
      <c r="E85" s="1"/>
      <c r="F85" s="1"/>
      <c r="G85" s="1"/>
    </row>
    <row r="86" spans="2:7" x14ac:dyDescent="0.2">
      <c r="B86" s="1"/>
      <c r="C86" s="19"/>
      <c r="D86" s="19"/>
      <c r="E86" s="1"/>
      <c r="F86" s="1"/>
      <c r="G86" s="1"/>
    </row>
    <row r="87" spans="2:7" x14ac:dyDescent="0.2">
      <c r="B87" s="1"/>
      <c r="C87" s="19"/>
      <c r="D87" s="19"/>
      <c r="E87" s="1"/>
      <c r="F87" s="1"/>
      <c r="G87" s="1"/>
    </row>
    <row r="88" spans="2:7" x14ac:dyDescent="0.2">
      <c r="B88" s="1"/>
      <c r="C88" s="19"/>
      <c r="D88" s="19"/>
      <c r="E88" s="1"/>
      <c r="F88" s="1"/>
      <c r="G88" s="1"/>
    </row>
    <row r="89" spans="2:7" x14ac:dyDescent="0.2">
      <c r="B89" s="1"/>
      <c r="C89" s="19"/>
      <c r="D89" s="19"/>
      <c r="E89" s="1"/>
      <c r="F89" s="1"/>
      <c r="G89" s="1"/>
    </row>
    <row r="90" spans="2:7" x14ac:dyDescent="0.2">
      <c r="B90" s="1"/>
      <c r="C90" s="19"/>
      <c r="D90" s="19"/>
      <c r="E90" s="1"/>
      <c r="F90" s="1"/>
      <c r="G90" s="1"/>
    </row>
    <row r="91" spans="2:7" x14ac:dyDescent="0.2">
      <c r="B91" s="1"/>
      <c r="C91" s="19"/>
      <c r="D91" s="19"/>
      <c r="E91" s="1"/>
      <c r="F91" s="1"/>
      <c r="G91" s="1"/>
    </row>
    <row r="92" spans="2:7" x14ac:dyDescent="0.2">
      <c r="B92" s="1"/>
      <c r="C92" s="19"/>
      <c r="D92" s="19"/>
      <c r="E92" s="1"/>
      <c r="F92" s="1"/>
      <c r="G92" s="1"/>
    </row>
    <row r="93" spans="2:7" x14ac:dyDescent="0.2">
      <c r="B93" s="1"/>
      <c r="C93" s="19"/>
      <c r="D93" s="19"/>
      <c r="E93" s="1"/>
      <c r="F93" s="1"/>
      <c r="G93" s="1"/>
    </row>
    <row r="94" spans="2:7" x14ac:dyDescent="0.2">
      <c r="B94" s="1"/>
      <c r="C94" s="19"/>
      <c r="D94" s="19"/>
      <c r="E94" s="1"/>
      <c r="F94" s="1"/>
      <c r="G94" s="1"/>
    </row>
    <row r="95" spans="2:7" x14ac:dyDescent="0.2">
      <c r="B95" s="1"/>
      <c r="C95" s="19"/>
      <c r="D95" s="19"/>
      <c r="E95" s="1"/>
      <c r="F95" s="1"/>
      <c r="G95" s="1"/>
    </row>
    <row r="96" spans="2:7" x14ac:dyDescent="0.2">
      <c r="B96" s="1"/>
      <c r="C96" s="19"/>
      <c r="D96" s="19"/>
      <c r="E96" s="1"/>
      <c r="F96" s="1"/>
      <c r="G96" s="1"/>
    </row>
    <row r="97" spans="2:7" x14ac:dyDescent="0.2">
      <c r="B97" s="1"/>
      <c r="C97" s="19"/>
      <c r="D97" s="19"/>
      <c r="E97" s="1"/>
      <c r="F97" s="1"/>
      <c r="G97" s="1"/>
    </row>
    <row r="98" spans="2:7" x14ac:dyDescent="0.2">
      <c r="B98" s="1"/>
      <c r="C98" s="19"/>
      <c r="D98" s="19"/>
      <c r="E98" s="1"/>
      <c r="F98" s="1"/>
      <c r="G98" s="1"/>
    </row>
    <row r="99" spans="2:7" x14ac:dyDescent="0.2">
      <c r="B99" s="1"/>
      <c r="C99" s="19"/>
      <c r="D99" s="19"/>
      <c r="E99" s="1"/>
      <c r="F99" s="1"/>
      <c r="G99" s="1"/>
    </row>
    <row r="100" spans="2:7" x14ac:dyDescent="0.2">
      <c r="B100" s="1"/>
      <c r="C100" s="19"/>
      <c r="D100" s="19"/>
      <c r="E100" s="1"/>
      <c r="F100" s="1"/>
      <c r="G100" s="1"/>
    </row>
    <row r="101" spans="2:7" x14ac:dyDescent="0.2">
      <c r="B101" s="1"/>
      <c r="C101" s="19"/>
      <c r="D101" s="19"/>
      <c r="E101" s="1"/>
      <c r="F101" s="1"/>
      <c r="G101" s="1"/>
    </row>
    <row r="102" spans="2:7" x14ac:dyDescent="0.2">
      <c r="B102" s="1"/>
      <c r="C102" s="19"/>
      <c r="D102" s="19"/>
      <c r="E102" s="1"/>
      <c r="F102" s="1"/>
      <c r="G102" s="1"/>
    </row>
    <row r="103" spans="2:7" x14ac:dyDescent="0.2">
      <c r="B103" s="1"/>
      <c r="C103" s="19"/>
      <c r="D103" s="19"/>
      <c r="E103" s="1"/>
      <c r="F103" s="1"/>
      <c r="G103" s="1"/>
    </row>
    <row r="104" spans="2:7" x14ac:dyDescent="0.2">
      <c r="B104" s="1"/>
      <c r="C104" s="19"/>
      <c r="D104" s="19"/>
      <c r="E104" s="1"/>
      <c r="F104" s="1"/>
      <c r="G104" s="1"/>
    </row>
    <row r="105" spans="2:7" x14ac:dyDescent="0.2">
      <c r="B105" s="1"/>
      <c r="C105" s="19"/>
      <c r="D105" s="19"/>
      <c r="E105" s="1"/>
      <c r="F105" s="1"/>
      <c r="G105" s="1"/>
    </row>
    <row r="106" spans="2:7" x14ac:dyDescent="0.2">
      <c r="B106" s="1"/>
      <c r="C106" s="19"/>
      <c r="D106" s="19"/>
      <c r="E106" s="1"/>
      <c r="F106" s="1"/>
      <c r="G106" s="1"/>
    </row>
    <row r="107" spans="2:7" x14ac:dyDescent="0.2">
      <c r="B107" s="1"/>
      <c r="C107" s="19"/>
      <c r="D107" s="19"/>
      <c r="E107" s="1"/>
      <c r="F107" s="1"/>
      <c r="G107" s="1"/>
    </row>
    <row r="108" spans="2:7" x14ac:dyDescent="0.2">
      <c r="B108" s="1"/>
      <c r="C108" s="19"/>
      <c r="D108" s="19"/>
      <c r="E108" s="1"/>
      <c r="F108" s="1"/>
      <c r="G108" s="1"/>
    </row>
    <row r="109" spans="2:7" x14ac:dyDescent="0.2">
      <c r="B109" s="1"/>
      <c r="C109" s="19"/>
      <c r="D109" s="19"/>
      <c r="E109" s="1"/>
      <c r="F109" s="1"/>
      <c r="G109" s="1"/>
    </row>
    <row r="110" spans="2:7" x14ac:dyDescent="0.2">
      <c r="B110" s="1"/>
      <c r="C110" s="19"/>
      <c r="D110" s="19"/>
      <c r="E110" s="1"/>
      <c r="F110" s="1"/>
      <c r="G110" s="1"/>
    </row>
    <row r="111" spans="2:7" x14ac:dyDescent="0.2">
      <c r="B111" s="1"/>
      <c r="C111" s="19"/>
      <c r="D111" s="19"/>
      <c r="E111" s="1"/>
      <c r="F111" s="1"/>
      <c r="G111" s="1"/>
    </row>
    <row r="112" spans="2:7" x14ac:dyDescent="0.2">
      <c r="B112" s="1"/>
      <c r="C112" s="19"/>
      <c r="D112" s="19"/>
      <c r="E112" s="1"/>
      <c r="F112" s="1"/>
      <c r="G112" s="1"/>
    </row>
    <row r="113" spans="2:7" x14ac:dyDescent="0.2">
      <c r="B113" s="1"/>
      <c r="C113" s="19"/>
      <c r="D113" s="19"/>
      <c r="E113" s="1"/>
      <c r="F113" s="1"/>
      <c r="G113" s="1"/>
    </row>
    <row r="114" spans="2:7" x14ac:dyDescent="0.2">
      <c r="B114" s="1"/>
      <c r="C114" s="19"/>
      <c r="D114" s="19"/>
      <c r="E114" s="1"/>
      <c r="F114" s="1"/>
      <c r="G114" s="1"/>
    </row>
    <row r="115" spans="2:7" x14ac:dyDescent="0.2">
      <c r="B115" s="1"/>
      <c r="C115" s="19"/>
      <c r="D115" s="19"/>
      <c r="E115" s="1"/>
      <c r="F115" s="1"/>
      <c r="G115" s="1"/>
    </row>
    <row r="116" spans="2:7" x14ac:dyDescent="0.2">
      <c r="B116" s="1"/>
      <c r="C116" s="19"/>
      <c r="D116" s="19"/>
      <c r="E116" s="1"/>
      <c r="F116" s="1"/>
      <c r="G116" s="1"/>
    </row>
    <row r="117" spans="2:7" x14ac:dyDescent="0.2">
      <c r="B117" s="1"/>
      <c r="C117" s="19"/>
      <c r="D117" s="19"/>
      <c r="E117" s="1"/>
      <c r="F117" s="1"/>
      <c r="G117" s="1"/>
    </row>
    <row r="118" spans="2:7" x14ac:dyDescent="0.2">
      <c r="B118" s="1"/>
      <c r="C118" s="19"/>
      <c r="D118" s="19"/>
      <c r="E118" s="1"/>
      <c r="F118" s="1"/>
      <c r="G118" s="1"/>
    </row>
    <row r="119" spans="2:7" x14ac:dyDescent="0.2">
      <c r="B119" s="1"/>
      <c r="C119" s="19"/>
      <c r="D119" s="19"/>
      <c r="E119" s="1"/>
      <c r="F119" s="1"/>
      <c r="G119" s="1"/>
    </row>
    <row r="120" spans="2:7" x14ac:dyDescent="0.2">
      <c r="B120" s="1"/>
      <c r="C120" s="19"/>
      <c r="D120" s="19"/>
      <c r="E120" s="1"/>
      <c r="F120" s="1"/>
      <c r="G120" s="1"/>
    </row>
    <row r="121" spans="2:7" x14ac:dyDescent="0.2">
      <c r="B121" s="1"/>
      <c r="C121" s="19"/>
      <c r="D121" s="19"/>
      <c r="E121" s="1"/>
      <c r="F121" s="1"/>
      <c r="G121" s="1"/>
    </row>
    <row r="122" spans="2:7" x14ac:dyDescent="0.2">
      <c r="B122" s="1"/>
      <c r="C122" s="19"/>
      <c r="D122" s="19"/>
      <c r="E122" s="1"/>
      <c r="F122" s="1"/>
      <c r="G122" s="1"/>
    </row>
    <row r="123" spans="2:7" x14ac:dyDescent="0.2">
      <c r="B123" s="1"/>
      <c r="C123" s="19"/>
      <c r="D123" s="19"/>
      <c r="E123" s="1"/>
      <c r="F123" s="1"/>
      <c r="G123" s="1"/>
    </row>
    <row r="124" spans="2:7" x14ac:dyDescent="0.2">
      <c r="B124" s="1"/>
      <c r="C124" s="19"/>
      <c r="D124" s="19"/>
      <c r="E124" s="1"/>
      <c r="F124" s="1"/>
      <c r="G124" s="1"/>
    </row>
    <row r="125" spans="2:7" x14ac:dyDescent="0.2">
      <c r="B125" s="1"/>
      <c r="C125" s="19"/>
      <c r="D125" s="19"/>
      <c r="E125" s="1"/>
      <c r="F125" s="1"/>
      <c r="G125" s="1"/>
    </row>
    <row r="126" spans="2:7" x14ac:dyDescent="0.2">
      <c r="B126" s="1"/>
      <c r="C126" s="19"/>
      <c r="D126" s="19"/>
      <c r="E126" s="1"/>
      <c r="F126" s="1"/>
      <c r="G126" s="1"/>
    </row>
    <row r="127" spans="2:7" x14ac:dyDescent="0.2">
      <c r="B127" s="1"/>
      <c r="C127" s="19"/>
      <c r="D127" s="19"/>
      <c r="E127" s="1"/>
      <c r="F127" s="1"/>
      <c r="G127" s="1"/>
    </row>
    <row r="128" spans="2:7" x14ac:dyDescent="0.2">
      <c r="B128" s="1"/>
      <c r="C128" s="19"/>
      <c r="D128" s="19"/>
      <c r="E128" s="1"/>
      <c r="F128" s="1"/>
      <c r="G128" s="1"/>
    </row>
    <row r="129" spans="2:7" x14ac:dyDescent="0.2">
      <c r="B129" s="1"/>
      <c r="C129" s="19"/>
      <c r="D129" s="19"/>
      <c r="E129" s="1"/>
      <c r="F129" s="1"/>
      <c r="G129" s="1"/>
    </row>
    <row r="130" spans="2:7" x14ac:dyDescent="0.2">
      <c r="B130" s="1"/>
      <c r="C130" s="19"/>
      <c r="D130" s="19"/>
      <c r="E130" s="1"/>
      <c r="F130" s="1"/>
      <c r="G130" s="1"/>
    </row>
    <row r="131" spans="2:7" x14ac:dyDescent="0.2">
      <c r="B131" s="1"/>
      <c r="C131" s="19"/>
      <c r="D131" s="19"/>
      <c r="E131" s="1"/>
      <c r="F131" s="1"/>
      <c r="G131" s="1"/>
    </row>
    <row r="132" spans="2:7" x14ac:dyDescent="0.2">
      <c r="B132" s="1"/>
      <c r="C132" s="19"/>
      <c r="D132" s="19"/>
      <c r="E132" s="1"/>
      <c r="F132" s="1"/>
      <c r="G132" s="1"/>
    </row>
    <row r="133" spans="2:7" x14ac:dyDescent="0.2">
      <c r="B133" s="1"/>
      <c r="C133" s="19"/>
      <c r="D133" s="19"/>
      <c r="E133" s="1"/>
      <c r="F133" s="1"/>
      <c r="G133" s="1"/>
    </row>
    <row r="134" spans="2:7" x14ac:dyDescent="0.2">
      <c r="B134" s="1"/>
      <c r="C134" s="19"/>
      <c r="D134" s="19"/>
      <c r="E134" s="1"/>
      <c r="F134" s="1"/>
      <c r="G134" s="1"/>
    </row>
    <row r="135" spans="2:7" x14ac:dyDescent="0.2">
      <c r="B135" s="1"/>
      <c r="C135" s="19"/>
      <c r="D135" s="19"/>
      <c r="E135" s="1"/>
      <c r="F135" s="1"/>
      <c r="G135" s="1"/>
    </row>
    <row r="136" spans="2:7" x14ac:dyDescent="0.2">
      <c r="B136" s="1"/>
      <c r="C136" s="19"/>
      <c r="D136" s="19"/>
      <c r="E136" s="1"/>
      <c r="F136" s="1"/>
      <c r="G136" s="1"/>
    </row>
    <row r="137" spans="2:7" x14ac:dyDescent="0.2">
      <c r="B137" s="1"/>
      <c r="C137" s="19"/>
      <c r="D137" s="19"/>
      <c r="E137" s="1"/>
      <c r="F137" s="1"/>
      <c r="G137" s="1"/>
    </row>
    <row r="138" spans="2:7" x14ac:dyDescent="0.2">
      <c r="B138" s="1"/>
      <c r="C138" s="19"/>
      <c r="D138" s="19"/>
      <c r="E138" s="1"/>
      <c r="F138" s="1"/>
      <c r="G138" s="1"/>
    </row>
    <row r="139" spans="2:7" x14ac:dyDescent="0.2">
      <c r="B139" s="1"/>
      <c r="C139" s="19"/>
      <c r="D139" s="19"/>
      <c r="E139" s="1"/>
      <c r="F139" s="1"/>
      <c r="G139" s="1"/>
    </row>
    <row r="140" spans="2:7" x14ac:dyDescent="0.2">
      <c r="B140" s="1"/>
      <c r="C140" s="19"/>
      <c r="D140" s="19"/>
      <c r="E140" s="1"/>
      <c r="F140" s="1"/>
      <c r="G140" s="1"/>
    </row>
    <row r="141" spans="2:7" x14ac:dyDescent="0.2">
      <c r="B141" s="1"/>
      <c r="C141" s="19"/>
      <c r="D141" s="19"/>
      <c r="E141" s="1"/>
      <c r="F141" s="1"/>
      <c r="G141" s="1"/>
    </row>
    <row r="142" spans="2:7" x14ac:dyDescent="0.2">
      <c r="B142" s="1"/>
      <c r="C142" s="19"/>
      <c r="D142" s="19"/>
      <c r="E142" s="1"/>
      <c r="F142" s="1"/>
      <c r="G142" s="1"/>
    </row>
    <row r="143" spans="2:7" x14ac:dyDescent="0.2">
      <c r="B143" s="1"/>
      <c r="C143" s="19"/>
      <c r="D143" s="19"/>
      <c r="E143" s="1"/>
      <c r="F143" s="1"/>
      <c r="G143" s="1"/>
    </row>
    <row r="144" spans="2:7" x14ac:dyDescent="0.2">
      <c r="B144" s="1"/>
      <c r="C144" s="19"/>
      <c r="D144" s="19"/>
      <c r="E144" s="1"/>
      <c r="F144" s="1"/>
      <c r="G144" s="1"/>
    </row>
    <row r="145" spans="2:7" x14ac:dyDescent="0.2">
      <c r="B145" s="1"/>
      <c r="C145" s="19"/>
      <c r="D145" s="19"/>
      <c r="E145" s="1"/>
      <c r="F145" s="1"/>
      <c r="G145" s="1"/>
    </row>
    <row r="146" spans="2:7" x14ac:dyDescent="0.2">
      <c r="B146" s="1"/>
      <c r="C146" s="19"/>
      <c r="D146" s="19"/>
      <c r="E146" s="1"/>
      <c r="F146" s="1"/>
      <c r="G146" s="1"/>
    </row>
    <row r="147" spans="2:7" x14ac:dyDescent="0.2">
      <c r="B147" s="1"/>
      <c r="C147" s="19"/>
      <c r="D147" s="19"/>
      <c r="E147" s="1"/>
      <c r="F147" s="1"/>
      <c r="G147" s="1"/>
    </row>
    <row r="148" spans="2:7" x14ac:dyDescent="0.2">
      <c r="B148" s="1"/>
      <c r="C148" s="19"/>
      <c r="D148" s="19"/>
      <c r="E148" s="1"/>
      <c r="F148" s="1"/>
      <c r="G148" s="1"/>
    </row>
    <row r="149" spans="2:7" x14ac:dyDescent="0.2">
      <c r="B149" s="1"/>
      <c r="C149" s="19"/>
      <c r="D149" s="19"/>
      <c r="E149" s="1"/>
      <c r="F149" s="1"/>
      <c r="G149" s="1"/>
    </row>
    <row r="150" spans="2:7" x14ac:dyDescent="0.2">
      <c r="B150" s="1"/>
      <c r="C150" s="19"/>
      <c r="D150" s="19"/>
      <c r="E150" s="1"/>
      <c r="F150" s="1"/>
      <c r="G150" s="1"/>
    </row>
    <row r="151" spans="2:7" x14ac:dyDescent="0.2">
      <c r="B151" s="1"/>
      <c r="C151" s="19"/>
      <c r="D151" s="19"/>
      <c r="E151" s="1"/>
      <c r="F151" s="1"/>
      <c r="G151" s="1"/>
    </row>
    <row r="152" spans="2:7" x14ac:dyDescent="0.2">
      <c r="B152" s="1"/>
      <c r="C152" s="19"/>
      <c r="D152" s="19"/>
      <c r="E152" s="1"/>
      <c r="F152" s="1"/>
      <c r="G152" s="1"/>
    </row>
    <row r="153" spans="2:7" x14ac:dyDescent="0.2">
      <c r="B153" s="1"/>
      <c r="C153" s="19"/>
      <c r="D153" s="19"/>
      <c r="E153" s="1"/>
      <c r="F153" s="1"/>
      <c r="G153" s="1"/>
    </row>
    <row r="154" spans="2:7" x14ac:dyDescent="0.2">
      <c r="B154" s="1"/>
      <c r="C154" s="19"/>
      <c r="D154" s="19"/>
      <c r="E154" s="1"/>
      <c r="F154" s="1"/>
      <c r="G154" s="1"/>
    </row>
    <row r="155" spans="2:7" x14ac:dyDescent="0.2">
      <c r="B155" s="1"/>
      <c r="C155" s="19"/>
      <c r="D155" s="19"/>
      <c r="E155" s="1"/>
      <c r="F155" s="1"/>
      <c r="G155" s="1"/>
    </row>
    <row r="156" spans="2:7" x14ac:dyDescent="0.2">
      <c r="B156" s="1"/>
      <c r="C156" s="19"/>
      <c r="D156" s="19"/>
      <c r="E156" s="1"/>
      <c r="F156" s="1"/>
      <c r="G156" s="1"/>
    </row>
    <row r="157" spans="2:7" x14ac:dyDescent="0.2">
      <c r="B157" s="1"/>
      <c r="C157" s="19"/>
      <c r="D157" s="19"/>
      <c r="E157" s="1"/>
      <c r="F157" s="1"/>
      <c r="G157" s="1"/>
    </row>
    <row r="158" spans="2:7" x14ac:dyDescent="0.2">
      <c r="B158" s="1"/>
      <c r="C158" s="19"/>
      <c r="D158" s="19"/>
      <c r="E158" s="1"/>
      <c r="F158" s="1"/>
      <c r="G158" s="1"/>
    </row>
    <row r="159" spans="2:7" x14ac:dyDescent="0.2">
      <c r="B159" s="1"/>
      <c r="C159" s="19"/>
      <c r="D159" s="19"/>
      <c r="E159" s="1"/>
      <c r="F159" s="1"/>
      <c r="G159" s="1"/>
    </row>
    <row r="160" spans="2:7" x14ac:dyDescent="0.2">
      <c r="B160" s="1"/>
      <c r="C160" s="19"/>
      <c r="D160" s="19"/>
      <c r="E160" s="1"/>
      <c r="F160" s="1"/>
      <c r="G160" s="1"/>
    </row>
    <row r="161" spans="2:7" x14ac:dyDescent="0.2">
      <c r="B161" s="1"/>
      <c r="C161" s="19"/>
      <c r="D161" s="19"/>
      <c r="E161" s="1"/>
      <c r="F161" s="1"/>
      <c r="G161" s="1"/>
    </row>
    <row r="162" spans="2:7" x14ac:dyDescent="0.2">
      <c r="B162" s="1"/>
      <c r="C162" s="19"/>
      <c r="D162" s="19"/>
      <c r="E162" s="1"/>
      <c r="F162" s="1"/>
      <c r="G162" s="1"/>
    </row>
    <row r="163" spans="2:7" x14ac:dyDescent="0.2">
      <c r="B163" s="1"/>
      <c r="C163" s="19"/>
      <c r="D163" s="19"/>
      <c r="E163" s="1"/>
      <c r="F163" s="1"/>
      <c r="G163" s="1"/>
    </row>
    <row r="164" spans="2:7" x14ac:dyDescent="0.2">
      <c r="B164" s="1"/>
      <c r="C164" s="19"/>
      <c r="D164" s="19"/>
      <c r="E164" s="1"/>
      <c r="F164" s="1"/>
      <c r="G164" s="1"/>
    </row>
    <row r="165" spans="2:7" x14ac:dyDescent="0.2">
      <c r="B165" s="1"/>
      <c r="C165" s="19"/>
      <c r="D165" s="19"/>
      <c r="E165" s="1"/>
      <c r="F165" s="1"/>
      <c r="G165" s="1"/>
    </row>
    <row r="166" spans="2:7" x14ac:dyDescent="0.2">
      <c r="B166" s="1"/>
      <c r="C166" s="19"/>
      <c r="D166" s="19"/>
      <c r="E166" s="1"/>
      <c r="F166" s="1"/>
      <c r="G166" s="1"/>
    </row>
    <row r="167" spans="2:7" x14ac:dyDescent="0.2">
      <c r="B167" s="1"/>
      <c r="C167" s="19"/>
      <c r="D167" s="19"/>
      <c r="E167" s="1"/>
      <c r="F167" s="1"/>
      <c r="G167" s="1"/>
    </row>
    <row r="168" spans="2:7" x14ac:dyDescent="0.2">
      <c r="B168" s="1"/>
      <c r="C168" s="19"/>
      <c r="D168" s="19"/>
      <c r="E168" s="1"/>
      <c r="F168" s="1"/>
      <c r="G168" s="1"/>
    </row>
    <row r="169" spans="2:7" x14ac:dyDescent="0.2">
      <c r="B169" s="1"/>
      <c r="C169" s="19"/>
      <c r="D169" s="19"/>
      <c r="E169" s="1"/>
      <c r="F169" s="1"/>
      <c r="G169" s="1"/>
    </row>
    <row r="170" spans="2:7" x14ac:dyDescent="0.2">
      <c r="B170" s="1"/>
      <c r="C170" s="19"/>
      <c r="D170" s="19"/>
      <c r="E170" s="1"/>
      <c r="F170" s="1"/>
      <c r="G170" s="1"/>
    </row>
    <row r="171" spans="2:7" x14ac:dyDescent="0.2">
      <c r="B171" s="1"/>
      <c r="C171" s="19"/>
      <c r="D171" s="19"/>
      <c r="E171" s="1"/>
      <c r="F171" s="1"/>
      <c r="G171" s="1"/>
    </row>
    <row r="172" spans="2:7" x14ac:dyDescent="0.2">
      <c r="B172" s="1"/>
      <c r="C172" s="19"/>
      <c r="D172" s="19"/>
      <c r="E172" s="1"/>
      <c r="F172" s="1"/>
      <c r="G172" s="1"/>
    </row>
    <row r="173" spans="2:7" x14ac:dyDescent="0.2">
      <c r="B173" s="1"/>
      <c r="C173" s="19"/>
      <c r="D173" s="19"/>
      <c r="E173" s="1"/>
      <c r="F173" s="1"/>
      <c r="G173" s="1"/>
    </row>
    <row r="174" spans="2:7" x14ac:dyDescent="0.2">
      <c r="B174" s="1"/>
      <c r="C174" s="19"/>
      <c r="D174" s="19"/>
      <c r="E174" s="1"/>
      <c r="F174" s="1"/>
      <c r="G174" s="1"/>
    </row>
    <row r="175" spans="2:7" x14ac:dyDescent="0.2">
      <c r="B175" s="1"/>
      <c r="C175" s="19"/>
      <c r="D175" s="19"/>
      <c r="E175" s="1"/>
      <c r="F175" s="1"/>
      <c r="G175" s="1"/>
    </row>
    <row r="176" spans="2:7" x14ac:dyDescent="0.2">
      <c r="B176" s="1"/>
      <c r="C176" s="19"/>
      <c r="D176" s="19"/>
      <c r="E176" s="1"/>
      <c r="F176" s="1"/>
      <c r="G176" s="1"/>
    </row>
    <row r="177" spans="2:7" x14ac:dyDescent="0.2">
      <c r="B177" s="1"/>
      <c r="C177" s="19"/>
      <c r="D177" s="19"/>
      <c r="E177" s="1"/>
      <c r="F177" s="1"/>
      <c r="G177" s="1"/>
    </row>
    <row r="178" spans="2:7" x14ac:dyDescent="0.2">
      <c r="B178" s="1"/>
      <c r="C178" s="19"/>
      <c r="D178" s="19"/>
      <c r="E178" s="1"/>
      <c r="F178" s="1"/>
      <c r="G178" s="1"/>
    </row>
    <row r="179" spans="2:7" x14ac:dyDescent="0.2">
      <c r="B179" s="1"/>
      <c r="C179" s="19"/>
      <c r="D179" s="19"/>
      <c r="E179" s="1"/>
      <c r="F179" s="1"/>
      <c r="G179" s="1"/>
    </row>
    <row r="180" spans="2:7" x14ac:dyDescent="0.2">
      <c r="B180" s="1"/>
      <c r="C180" s="19"/>
      <c r="D180" s="19"/>
      <c r="E180" s="1"/>
      <c r="F180" s="1"/>
      <c r="G180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8AD3B-0575-4CF8-8085-55C8F053EEC3}">
  <dimension ref="A1:I71"/>
  <sheetViews>
    <sheetView workbookViewId="0">
      <selection activeCell="D1" sqref="D1:D1048576"/>
    </sheetView>
  </sheetViews>
  <sheetFormatPr defaultRowHeight="12.75" x14ac:dyDescent="0.2"/>
  <cols>
    <col min="1" max="1" width="53.5703125" customWidth="1"/>
    <col min="2" max="2" width="17.5703125" customWidth="1"/>
    <col min="3" max="4" width="17.5703125" style="17" customWidth="1"/>
    <col min="5" max="7" width="17.5703125" customWidth="1"/>
    <col min="9" max="9" width="36" customWidth="1"/>
  </cols>
  <sheetData>
    <row r="1" spans="1:7" ht="18" x14ac:dyDescent="0.25">
      <c r="A1" s="37" t="s">
        <v>0</v>
      </c>
    </row>
    <row r="2" spans="1:7" ht="18" x14ac:dyDescent="0.25">
      <c r="A2" s="37" t="s">
        <v>150</v>
      </c>
    </row>
    <row r="4" spans="1:7" x14ac:dyDescent="0.2">
      <c r="A4" s="4" t="s">
        <v>146</v>
      </c>
      <c r="B4" s="16"/>
    </row>
    <row r="5" spans="1:7" x14ac:dyDescent="0.2">
      <c r="B5" s="41" t="s">
        <v>143</v>
      </c>
      <c r="D5" s="31" t="s">
        <v>181</v>
      </c>
    </row>
    <row r="6" spans="1:7" x14ac:dyDescent="0.2">
      <c r="B6" s="9">
        <v>2022</v>
      </c>
      <c r="C6" s="18" t="s">
        <v>56</v>
      </c>
      <c r="D6" s="18" t="s">
        <v>182</v>
      </c>
      <c r="E6" s="18" t="s">
        <v>63</v>
      </c>
      <c r="F6" s="18" t="s">
        <v>174</v>
      </c>
      <c r="G6" s="18" t="s">
        <v>183</v>
      </c>
    </row>
    <row r="7" spans="1:7" x14ac:dyDescent="0.2">
      <c r="E7" s="17"/>
      <c r="F7" s="17"/>
      <c r="G7" s="17"/>
    </row>
    <row r="8" spans="1:7" x14ac:dyDescent="0.2">
      <c r="A8" s="4" t="s">
        <v>29</v>
      </c>
      <c r="E8" s="17"/>
      <c r="F8" s="17"/>
      <c r="G8" s="17"/>
    </row>
    <row r="9" spans="1:7" s="3" customFormat="1" x14ac:dyDescent="0.2">
      <c r="A9" s="3" t="s">
        <v>90</v>
      </c>
      <c r="B9" s="14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s="3" customFormat="1" x14ac:dyDescent="0.2">
      <c r="A10" s="3" t="s">
        <v>166</v>
      </c>
      <c r="B10" s="14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s="3" customFormat="1" x14ac:dyDescent="0.2">
      <c r="A11" s="3" t="s">
        <v>167</v>
      </c>
      <c r="B11" s="14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s="3" customFormat="1" x14ac:dyDescent="0.2">
      <c r="A12" s="3" t="s">
        <v>168</v>
      </c>
      <c r="B12" s="14">
        <v>25247.5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s="3" customFormat="1" x14ac:dyDescent="0.2">
      <c r="A13" s="3" t="s">
        <v>171</v>
      </c>
      <c r="B13" s="14">
        <v>15851</v>
      </c>
      <c r="C13" s="19">
        <v>0</v>
      </c>
      <c r="D13" s="19">
        <v>5011.6899999999996</v>
      </c>
      <c r="E13" s="19">
        <v>0</v>
      </c>
      <c r="F13" s="19">
        <v>0</v>
      </c>
      <c r="G13" s="19">
        <v>0</v>
      </c>
    </row>
    <row r="14" spans="1:7" x14ac:dyDescent="0.2">
      <c r="A14" s="3" t="s">
        <v>94</v>
      </c>
      <c r="B14" s="1">
        <v>17650</v>
      </c>
      <c r="C14" s="19">
        <v>0</v>
      </c>
      <c r="D14" s="19">
        <v>300</v>
      </c>
      <c r="E14" s="19">
        <v>0</v>
      </c>
      <c r="F14" s="19">
        <v>0</v>
      </c>
      <c r="G14" s="19">
        <v>0</v>
      </c>
    </row>
    <row r="15" spans="1:7" x14ac:dyDescent="0.2">
      <c r="A15" s="3" t="s">
        <v>142</v>
      </c>
      <c r="B15" s="1">
        <v>17000</v>
      </c>
      <c r="C15" s="19">
        <v>15486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">
      <c r="B16" s="11">
        <f t="shared" ref="B16:G16" si="0">SUM(B9:B15)</f>
        <v>75748.5</v>
      </c>
      <c r="C16" s="20">
        <f t="shared" si="0"/>
        <v>15486</v>
      </c>
      <c r="D16" s="20">
        <f>SUM(D9:D15)</f>
        <v>5311.69</v>
      </c>
      <c r="E16" s="20">
        <f t="shared" si="0"/>
        <v>0</v>
      </c>
      <c r="F16" s="20">
        <f t="shared" si="0"/>
        <v>0</v>
      </c>
      <c r="G16" s="20">
        <f t="shared" si="0"/>
        <v>0</v>
      </c>
    </row>
    <row r="17" spans="1:9" x14ac:dyDescent="0.2">
      <c r="B17" s="1"/>
      <c r="C17" s="19"/>
      <c r="D17" s="19"/>
      <c r="E17" s="19"/>
      <c r="F17" s="19"/>
      <c r="G17" s="19"/>
    </row>
    <row r="18" spans="1:9" x14ac:dyDescent="0.2">
      <c r="A18" t="s">
        <v>6</v>
      </c>
      <c r="B18" s="1"/>
      <c r="C18" s="19"/>
      <c r="D18" s="19"/>
      <c r="E18" s="19"/>
      <c r="F18" s="19"/>
      <c r="G18" s="19"/>
    </row>
    <row r="19" spans="1:9" x14ac:dyDescent="0.2">
      <c r="A19" t="s">
        <v>96</v>
      </c>
      <c r="B19" s="1">
        <v>453.1</v>
      </c>
      <c r="C19" s="19">
        <v>0</v>
      </c>
      <c r="D19" s="19">
        <v>1047.3499999999999</v>
      </c>
      <c r="E19" s="19">
        <v>0</v>
      </c>
      <c r="F19" s="19">
        <v>0</v>
      </c>
      <c r="G19" s="19">
        <v>0</v>
      </c>
    </row>
    <row r="20" spans="1:9" x14ac:dyDescent="0.2">
      <c r="A20" t="s">
        <v>97</v>
      </c>
      <c r="B20" s="1">
        <v>40972.99</v>
      </c>
      <c r="C20" s="19">
        <v>47000</v>
      </c>
      <c r="D20" s="19">
        <v>0</v>
      </c>
      <c r="E20" s="19">
        <v>0</v>
      </c>
      <c r="F20" s="19">
        <v>45000</v>
      </c>
      <c r="G20" s="19">
        <v>0</v>
      </c>
    </row>
    <row r="21" spans="1:9" x14ac:dyDescent="0.2">
      <c r="A21" s="3" t="s">
        <v>180</v>
      </c>
      <c r="B21" s="1">
        <v>15016.16</v>
      </c>
      <c r="C21" s="19">
        <v>0</v>
      </c>
      <c r="D21" s="19">
        <v>8046.53</v>
      </c>
      <c r="E21" s="19">
        <v>0</v>
      </c>
      <c r="F21" s="19">
        <v>4000</v>
      </c>
      <c r="G21" s="19">
        <v>4000</v>
      </c>
      <c r="I21" s="19">
        <v>4000</v>
      </c>
    </row>
    <row r="22" spans="1:9" x14ac:dyDescent="0.2">
      <c r="A22" s="3" t="s">
        <v>169</v>
      </c>
      <c r="B22" s="1">
        <v>30262.5</v>
      </c>
      <c r="C22" s="19">
        <v>0</v>
      </c>
      <c r="D22" s="19">
        <v>1000</v>
      </c>
      <c r="E22" s="19">
        <v>0</v>
      </c>
      <c r="F22" s="19">
        <v>5000</v>
      </c>
      <c r="G22" s="19">
        <v>5000</v>
      </c>
      <c r="I22" s="19">
        <v>5000</v>
      </c>
    </row>
    <row r="23" spans="1:9" x14ac:dyDescent="0.2">
      <c r="A23" s="3" t="s">
        <v>170</v>
      </c>
      <c r="B23" s="1">
        <v>69532.83</v>
      </c>
      <c r="C23" s="19">
        <v>43000</v>
      </c>
      <c r="D23" s="19">
        <v>729.43</v>
      </c>
      <c r="E23" s="19">
        <v>0</v>
      </c>
      <c r="F23" s="19">
        <v>0</v>
      </c>
      <c r="G23" s="19">
        <v>50000</v>
      </c>
    </row>
    <row r="24" spans="1:9" x14ac:dyDescent="0.2">
      <c r="A24" t="s">
        <v>152</v>
      </c>
      <c r="B24" s="1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9" x14ac:dyDescent="0.2">
      <c r="A25" t="s">
        <v>98</v>
      </c>
      <c r="B25" s="1">
        <v>1263.8</v>
      </c>
      <c r="C25" s="19">
        <v>0</v>
      </c>
      <c r="D25" s="19">
        <v>3950</v>
      </c>
      <c r="E25" s="19">
        <v>5000</v>
      </c>
      <c r="F25" s="19">
        <v>5000</v>
      </c>
      <c r="G25" s="19">
        <v>5000</v>
      </c>
    </row>
    <row r="26" spans="1:9" x14ac:dyDescent="0.2">
      <c r="A26" t="s">
        <v>99</v>
      </c>
      <c r="B26" s="1">
        <v>6550</v>
      </c>
      <c r="C26" s="19">
        <v>0</v>
      </c>
      <c r="D26" s="19">
        <v>7500</v>
      </c>
      <c r="E26" s="19">
        <v>7500</v>
      </c>
      <c r="F26" s="19">
        <v>7500</v>
      </c>
      <c r="G26" s="19">
        <v>7500</v>
      </c>
    </row>
    <row r="27" spans="1:9" x14ac:dyDescent="0.2">
      <c r="B27" s="11">
        <f t="shared" ref="B27:G27" si="1">SUM(B19:B26)</f>
        <v>164051.38</v>
      </c>
      <c r="C27" s="20">
        <f t="shared" si="1"/>
        <v>90000</v>
      </c>
      <c r="D27" s="20">
        <f t="shared" si="1"/>
        <v>22273.309999999998</v>
      </c>
      <c r="E27" s="20">
        <f t="shared" si="1"/>
        <v>12500</v>
      </c>
      <c r="F27" s="20">
        <f t="shared" si="1"/>
        <v>66500</v>
      </c>
      <c r="G27" s="20">
        <f t="shared" si="1"/>
        <v>71500</v>
      </c>
    </row>
    <row r="28" spans="1:9" x14ac:dyDescent="0.2">
      <c r="B28" s="1"/>
      <c r="C28" s="19"/>
      <c r="D28" s="19"/>
      <c r="E28" s="19"/>
      <c r="F28" s="19"/>
      <c r="G28" s="19"/>
    </row>
    <row r="29" spans="1:9" x14ac:dyDescent="0.2">
      <c r="A29" s="4" t="s">
        <v>100</v>
      </c>
      <c r="B29" s="11">
        <f>SUM(B16-B27)</f>
        <v>-88302.88</v>
      </c>
      <c r="C29" s="20">
        <f>SUM(C16-C27)</f>
        <v>-74514</v>
      </c>
      <c r="D29" s="20">
        <f>D16-D27</f>
        <v>-16961.62</v>
      </c>
      <c r="E29" s="20">
        <f>SUM(E16-E27)</f>
        <v>-12500</v>
      </c>
      <c r="F29" s="20">
        <f>SUM(F16-F27)</f>
        <v>-66500</v>
      </c>
      <c r="G29" s="20">
        <f>SUM(G16-G27)</f>
        <v>-71500</v>
      </c>
    </row>
    <row r="30" spans="1:9" x14ac:dyDescent="0.2">
      <c r="B30" s="1"/>
      <c r="C30" s="19"/>
      <c r="D30" s="19"/>
      <c r="E30" s="19"/>
      <c r="F30" s="19"/>
      <c r="G30" s="19"/>
    </row>
    <row r="31" spans="1:9" x14ac:dyDescent="0.2">
      <c r="B31" s="1"/>
      <c r="C31" s="19"/>
      <c r="D31" s="19"/>
    </row>
    <row r="32" spans="1:9" x14ac:dyDescent="0.2">
      <c r="B32" s="1"/>
      <c r="C32" s="19"/>
      <c r="D32" s="19"/>
    </row>
    <row r="33" spans="2:4" x14ac:dyDescent="0.2">
      <c r="B33" s="14"/>
      <c r="C33" s="19"/>
      <c r="D33" s="19"/>
    </row>
    <row r="34" spans="2:4" x14ac:dyDescent="0.2">
      <c r="B34" s="1"/>
      <c r="C34" s="19"/>
      <c r="D34" s="19"/>
    </row>
    <row r="35" spans="2:4" x14ac:dyDescent="0.2">
      <c r="B35" s="1"/>
      <c r="C35" s="19"/>
      <c r="D35" s="19"/>
    </row>
    <row r="36" spans="2:4" x14ac:dyDescent="0.2">
      <c r="B36" s="1"/>
      <c r="C36" s="19"/>
      <c r="D36" s="19"/>
    </row>
    <row r="37" spans="2:4" x14ac:dyDescent="0.2">
      <c r="B37" s="1"/>
      <c r="C37" s="19"/>
      <c r="D37" s="19"/>
    </row>
    <row r="38" spans="2:4" x14ac:dyDescent="0.2">
      <c r="B38" s="1"/>
      <c r="C38" s="19"/>
      <c r="D38" s="19"/>
    </row>
    <row r="39" spans="2:4" x14ac:dyDescent="0.2">
      <c r="B39" s="1"/>
      <c r="C39" s="19"/>
      <c r="D39" s="19"/>
    </row>
    <row r="40" spans="2:4" x14ac:dyDescent="0.2">
      <c r="B40" s="1"/>
      <c r="C40" s="19"/>
      <c r="D40" s="19"/>
    </row>
    <row r="41" spans="2:4" x14ac:dyDescent="0.2">
      <c r="B41" s="1"/>
      <c r="C41" s="19"/>
      <c r="D41" s="19"/>
    </row>
    <row r="42" spans="2:4" x14ac:dyDescent="0.2">
      <c r="B42" s="1"/>
      <c r="C42" s="19"/>
      <c r="D42" s="19"/>
    </row>
    <row r="43" spans="2:4" x14ac:dyDescent="0.2">
      <c r="B43" s="1"/>
      <c r="C43" s="19"/>
      <c r="D43" s="19"/>
    </row>
    <row r="44" spans="2:4" x14ac:dyDescent="0.2">
      <c r="B44" s="1"/>
      <c r="C44" s="19"/>
      <c r="D44" s="19"/>
    </row>
    <row r="45" spans="2:4" x14ac:dyDescent="0.2">
      <c r="B45" s="1"/>
      <c r="C45" s="19"/>
      <c r="D45" s="19"/>
    </row>
    <row r="46" spans="2:4" x14ac:dyDescent="0.2">
      <c r="B46" s="1"/>
      <c r="C46" s="19"/>
      <c r="D46" s="19"/>
    </row>
    <row r="47" spans="2:4" x14ac:dyDescent="0.2">
      <c r="B47" s="1"/>
      <c r="C47" s="19"/>
      <c r="D47" s="19"/>
    </row>
    <row r="48" spans="2:4" x14ac:dyDescent="0.2">
      <c r="B48" s="1"/>
      <c r="C48" s="19"/>
      <c r="D48" s="19"/>
    </row>
    <row r="49" spans="2:4" x14ac:dyDescent="0.2">
      <c r="B49" s="1"/>
      <c r="C49" s="19"/>
      <c r="D49" s="19"/>
    </row>
    <row r="50" spans="2:4" x14ac:dyDescent="0.2">
      <c r="B50" s="1"/>
      <c r="C50" s="19"/>
      <c r="D50" s="19"/>
    </row>
    <row r="51" spans="2:4" x14ac:dyDescent="0.2">
      <c r="B51" s="1"/>
      <c r="C51" s="19"/>
      <c r="D51" s="19"/>
    </row>
    <row r="52" spans="2:4" x14ac:dyDescent="0.2">
      <c r="B52" s="1"/>
      <c r="C52" s="19"/>
      <c r="D52" s="19"/>
    </row>
    <row r="53" spans="2:4" x14ac:dyDescent="0.2">
      <c r="B53" s="1"/>
      <c r="C53" s="19"/>
      <c r="D53" s="19"/>
    </row>
    <row r="54" spans="2:4" x14ac:dyDescent="0.2">
      <c r="B54" s="1"/>
      <c r="C54" s="19"/>
      <c r="D54" s="19"/>
    </row>
    <row r="55" spans="2:4" x14ac:dyDescent="0.2">
      <c r="B55" s="1"/>
      <c r="C55" s="19"/>
      <c r="D55" s="19"/>
    </row>
    <row r="56" spans="2:4" x14ac:dyDescent="0.2">
      <c r="B56" s="1"/>
      <c r="C56" s="19"/>
      <c r="D56" s="19"/>
    </row>
    <row r="57" spans="2:4" x14ac:dyDescent="0.2">
      <c r="B57" s="1"/>
      <c r="C57" s="19"/>
      <c r="D57" s="19"/>
    </row>
    <row r="58" spans="2:4" x14ac:dyDescent="0.2">
      <c r="B58" s="1"/>
      <c r="C58" s="19"/>
      <c r="D58" s="19"/>
    </row>
    <row r="59" spans="2:4" x14ac:dyDescent="0.2">
      <c r="B59" s="1"/>
      <c r="C59" s="19"/>
      <c r="D59" s="19"/>
    </row>
    <row r="60" spans="2:4" x14ac:dyDescent="0.2">
      <c r="B60" s="1"/>
      <c r="C60" s="19"/>
      <c r="D60" s="19"/>
    </row>
    <row r="61" spans="2:4" x14ac:dyDescent="0.2">
      <c r="B61" s="1"/>
      <c r="C61" s="19"/>
      <c r="D61" s="19"/>
    </row>
    <row r="62" spans="2:4" x14ac:dyDescent="0.2">
      <c r="B62" s="1"/>
      <c r="C62" s="19"/>
      <c r="D62" s="19"/>
    </row>
    <row r="63" spans="2:4" x14ac:dyDescent="0.2">
      <c r="B63" s="1"/>
      <c r="C63" s="19"/>
      <c r="D63" s="19"/>
    </row>
    <row r="64" spans="2:4" x14ac:dyDescent="0.2">
      <c r="B64" s="1"/>
      <c r="C64" s="19"/>
      <c r="D64" s="19"/>
    </row>
    <row r="65" spans="2:4" x14ac:dyDescent="0.2">
      <c r="B65" s="1"/>
      <c r="C65" s="19"/>
      <c r="D65" s="19"/>
    </row>
    <row r="66" spans="2:4" x14ac:dyDescent="0.2">
      <c r="B66" s="1"/>
      <c r="C66" s="19"/>
      <c r="D66" s="19"/>
    </row>
    <row r="67" spans="2:4" x14ac:dyDescent="0.2">
      <c r="B67" s="1"/>
      <c r="C67" s="19"/>
      <c r="D67" s="19"/>
    </row>
    <row r="68" spans="2:4" x14ac:dyDescent="0.2">
      <c r="B68" s="1"/>
      <c r="C68" s="19"/>
      <c r="D68" s="19"/>
    </row>
    <row r="69" spans="2:4" x14ac:dyDescent="0.2">
      <c r="B69" s="1"/>
      <c r="C69" s="19"/>
      <c r="D69" s="19"/>
    </row>
    <row r="70" spans="2:4" x14ac:dyDescent="0.2">
      <c r="B70" s="1"/>
      <c r="C70" s="19"/>
      <c r="D70" s="19"/>
    </row>
    <row r="71" spans="2:4" x14ac:dyDescent="0.2">
      <c r="B71" s="1"/>
      <c r="C71" s="19"/>
      <c r="D71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5068-6C20-4AA8-9563-1855B2C51061}">
  <dimension ref="A1:J81"/>
  <sheetViews>
    <sheetView topLeftCell="A28" workbookViewId="0">
      <selection activeCell="B13" sqref="B13"/>
    </sheetView>
  </sheetViews>
  <sheetFormatPr defaultRowHeight="12.75" x14ac:dyDescent="0.2"/>
  <cols>
    <col min="1" max="1" width="59.5703125" customWidth="1"/>
    <col min="2" max="2" width="17.5703125" customWidth="1"/>
    <col min="3" max="4" width="17.5703125" style="17" customWidth="1"/>
    <col min="5" max="7" width="17.5703125" customWidth="1"/>
    <col min="9" max="9" width="38.7109375" customWidth="1"/>
  </cols>
  <sheetData>
    <row r="1" spans="1:7" ht="18" x14ac:dyDescent="0.25">
      <c r="A1" s="37" t="s">
        <v>0</v>
      </c>
    </row>
    <row r="2" spans="1:7" ht="18" x14ac:dyDescent="0.25">
      <c r="A2" s="37" t="s">
        <v>150</v>
      </c>
    </row>
    <row r="3" spans="1:7" x14ac:dyDescent="0.2">
      <c r="B3" s="16"/>
    </row>
    <row r="4" spans="1:7" x14ac:dyDescent="0.2">
      <c r="A4" s="4" t="s">
        <v>145</v>
      </c>
      <c r="B4" s="41" t="s">
        <v>143</v>
      </c>
      <c r="D4" s="31" t="s">
        <v>181</v>
      </c>
    </row>
    <row r="5" spans="1:7" x14ac:dyDescent="0.2">
      <c r="B5" s="9">
        <v>2022</v>
      </c>
      <c r="C5" s="18" t="s">
        <v>56</v>
      </c>
      <c r="D5" s="18" t="s">
        <v>182</v>
      </c>
      <c r="E5" s="18" t="s">
        <v>63</v>
      </c>
      <c r="F5" s="18" t="s">
        <v>173</v>
      </c>
      <c r="G5" s="18" t="s">
        <v>183</v>
      </c>
    </row>
    <row r="6" spans="1:7" x14ac:dyDescent="0.2">
      <c r="E6" s="17"/>
      <c r="F6" s="17"/>
      <c r="G6" s="17"/>
    </row>
    <row r="7" spans="1:7" x14ac:dyDescent="0.2">
      <c r="A7" s="4" t="s">
        <v>29</v>
      </c>
      <c r="E7" s="17"/>
      <c r="F7" s="17"/>
      <c r="G7" s="17"/>
    </row>
    <row r="8" spans="1:7" x14ac:dyDescent="0.2">
      <c r="A8" s="3" t="s">
        <v>186</v>
      </c>
      <c r="B8" s="38">
        <f>4900+2369.44</f>
        <v>7269.4400000000005</v>
      </c>
      <c r="C8" s="39">
        <v>0</v>
      </c>
      <c r="D8" s="39">
        <v>3000</v>
      </c>
      <c r="E8" s="39">
        <v>0</v>
      </c>
      <c r="F8" s="39">
        <v>5000</v>
      </c>
      <c r="G8" s="39">
        <v>5000</v>
      </c>
    </row>
    <row r="9" spans="1:7" x14ac:dyDescent="0.2">
      <c r="A9" s="3" t="s">
        <v>88</v>
      </c>
      <c r="B9" s="1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">
      <c r="A10" t="s">
        <v>70</v>
      </c>
      <c r="B10" s="1">
        <v>0</v>
      </c>
      <c r="C10" s="19">
        <v>500</v>
      </c>
      <c r="D10" s="19">
        <v>0</v>
      </c>
      <c r="E10" s="19">
        <v>500</v>
      </c>
      <c r="F10" s="19">
        <v>0</v>
      </c>
      <c r="G10" s="19">
        <v>0</v>
      </c>
    </row>
    <row r="11" spans="1:7" x14ac:dyDescent="0.2">
      <c r="A11" s="3" t="s">
        <v>89</v>
      </c>
      <c r="B11" s="1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">
      <c r="A12" t="s">
        <v>71</v>
      </c>
      <c r="B12" s="1">
        <v>0</v>
      </c>
      <c r="C12" s="19">
        <v>12500</v>
      </c>
      <c r="D12" s="19">
        <v>12500</v>
      </c>
      <c r="E12" s="19">
        <v>12500</v>
      </c>
      <c r="F12" s="19">
        <v>12500</v>
      </c>
      <c r="G12" s="19">
        <v>12500</v>
      </c>
    </row>
    <row r="13" spans="1:7" x14ac:dyDescent="0.2">
      <c r="A13" s="3" t="s">
        <v>90</v>
      </c>
      <c r="B13" s="1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">
      <c r="A14" s="3" t="s">
        <v>91</v>
      </c>
      <c r="B14" s="1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">
      <c r="A15" t="s">
        <v>72</v>
      </c>
      <c r="B15" s="1">
        <v>4367.5</v>
      </c>
      <c r="C15" s="19">
        <v>7000</v>
      </c>
      <c r="D15" s="19">
        <v>220</v>
      </c>
      <c r="E15" s="19">
        <v>7000</v>
      </c>
      <c r="F15" s="19">
        <v>0</v>
      </c>
      <c r="G15" s="19">
        <v>0</v>
      </c>
    </row>
    <row r="16" spans="1:7" x14ac:dyDescent="0.2">
      <c r="A16" t="s">
        <v>73</v>
      </c>
      <c r="B16" s="1">
        <v>666.92</v>
      </c>
      <c r="C16" s="19">
        <v>3000</v>
      </c>
      <c r="D16" s="19">
        <v>0</v>
      </c>
      <c r="E16" s="19">
        <v>0</v>
      </c>
      <c r="F16" s="19">
        <v>0</v>
      </c>
      <c r="G16" s="19">
        <v>0</v>
      </c>
    </row>
    <row r="17" spans="1:10" x14ac:dyDescent="0.2">
      <c r="A17" t="s">
        <v>74</v>
      </c>
      <c r="B17" s="1">
        <v>1423.32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10" x14ac:dyDescent="0.2">
      <c r="A18" t="s">
        <v>75</v>
      </c>
      <c r="B18" s="1">
        <v>2500</v>
      </c>
      <c r="C18" s="19">
        <v>2500</v>
      </c>
      <c r="D18" s="19">
        <v>2500</v>
      </c>
      <c r="E18" s="19">
        <v>2500</v>
      </c>
      <c r="F18" s="19">
        <v>2500</v>
      </c>
      <c r="G18" s="19">
        <v>2500</v>
      </c>
    </row>
    <row r="19" spans="1:10" x14ac:dyDescent="0.2">
      <c r="A19" t="s">
        <v>76</v>
      </c>
      <c r="B19" s="1">
        <v>108.33</v>
      </c>
      <c r="C19" s="19">
        <v>0</v>
      </c>
      <c r="D19" s="19">
        <v>258.33</v>
      </c>
      <c r="E19" s="19">
        <v>0</v>
      </c>
      <c r="F19" s="19">
        <v>0</v>
      </c>
      <c r="G19" s="19">
        <v>0</v>
      </c>
    </row>
    <row r="20" spans="1:10" x14ac:dyDescent="0.2">
      <c r="A20" t="s">
        <v>77</v>
      </c>
      <c r="B20" s="1">
        <v>0</v>
      </c>
      <c r="C20" s="19">
        <v>0</v>
      </c>
      <c r="D20" s="19">
        <v>99.99</v>
      </c>
      <c r="E20" s="19">
        <v>0</v>
      </c>
      <c r="F20" s="19">
        <v>0</v>
      </c>
      <c r="G20" s="19">
        <v>0</v>
      </c>
      <c r="J20" s="17"/>
    </row>
    <row r="21" spans="1:10" x14ac:dyDescent="0.2">
      <c r="A21" t="s">
        <v>78</v>
      </c>
      <c r="B21" s="1">
        <v>2438.34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J21" s="17"/>
    </row>
    <row r="22" spans="1:10" x14ac:dyDescent="0.2">
      <c r="A22" t="s">
        <v>79</v>
      </c>
      <c r="B22" s="1">
        <v>3988.34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J22" s="17"/>
    </row>
    <row r="23" spans="1:10" x14ac:dyDescent="0.2">
      <c r="B23" s="11">
        <f>SUM(B7:B22)</f>
        <v>22762.19</v>
      </c>
      <c r="C23" s="20">
        <f t="shared" ref="C23" si="0">SUM(C9:C22)</f>
        <v>25500</v>
      </c>
      <c r="D23" s="20">
        <f>SUM(D8:D22)</f>
        <v>18578.320000000003</v>
      </c>
      <c r="E23" s="20">
        <f t="shared" ref="E23:G23" si="1">SUM(E8:E22)</f>
        <v>22500</v>
      </c>
      <c r="F23" s="20">
        <f t="shared" si="1"/>
        <v>20000</v>
      </c>
      <c r="G23" s="20">
        <f t="shared" si="1"/>
        <v>20000</v>
      </c>
      <c r="J23" s="17"/>
    </row>
    <row r="24" spans="1:10" x14ac:dyDescent="0.2">
      <c r="B24" s="1"/>
      <c r="C24" s="19"/>
      <c r="D24" s="19"/>
      <c r="E24" s="19"/>
      <c r="F24" s="19"/>
      <c r="G24" s="19"/>
      <c r="J24" s="17"/>
    </row>
    <row r="25" spans="1:10" x14ac:dyDescent="0.2">
      <c r="A25" s="4" t="s">
        <v>58</v>
      </c>
      <c r="B25" s="1"/>
      <c r="C25" s="19"/>
      <c r="D25" s="19"/>
      <c r="E25" s="19"/>
      <c r="F25" s="19"/>
      <c r="G25" s="19"/>
      <c r="J25" s="17"/>
    </row>
    <row r="26" spans="1:10" x14ac:dyDescent="0.2">
      <c r="A26" s="3" t="s">
        <v>187</v>
      </c>
      <c r="B26" s="1">
        <v>3569.44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J26" s="17"/>
    </row>
    <row r="27" spans="1:10" x14ac:dyDescent="0.2">
      <c r="A27" s="3" t="s">
        <v>189</v>
      </c>
      <c r="B27" s="1"/>
      <c r="C27" s="19"/>
      <c r="D27" s="19">
        <v>1800</v>
      </c>
      <c r="E27" s="19"/>
      <c r="F27" s="19"/>
      <c r="G27" s="19"/>
      <c r="J27" s="17"/>
    </row>
    <row r="28" spans="1:10" x14ac:dyDescent="0.2">
      <c r="A28" s="3" t="s">
        <v>92</v>
      </c>
      <c r="B28" s="1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10" x14ac:dyDescent="0.2">
      <c r="A29" t="s">
        <v>80</v>
      </c>
      <c r="B29" s="1">
        <v>2708.83</v>
      </c>
      <c r="C29" s="19">
        <v>0</v>
      </c>
      <c r="D29" s="19">
        <v>25</v>
      </c>
      <c r="E29" s="19">
        <v>0</v>
      </c>
      <c r="F29" s="19">
        <v>0</v>
      </c>
      <c r="G29" s="19">
        <v>0</v>
      </c>
    </row>
    <row r="30" spans="1:10" x14ac:dyDescent="0.2">
      <c r="A30" t="s">
        <v>81</v>
      </c>
      <c r="B30" s="1">
        <v>3875.03</v>
      </c>
      <c r="C30" s="19">
        <v>15000</v>
      </c>
      <c r="D30" s="19">
        <v>15000</v>
      </c>
      <c r="E30" s="19">
        <v>15000</v>
      </c>
      <c r="F30" s="19">
        <v>15000</v>
      </c>
      <c r="G30" s="19">
        <v>15000</v>
      </c>
    </row>
    <row r="31" spans="1:10" x14ac:dyDescent="0.2">
      <c r="A31" s="3" t="s">
        <v>160</v>
      </c>
      <c r="B31" s="1">
        <v>1069.57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</row>
    <row r="32" spans="1:10" x14ac:dyDescent="0.2">
      <c r="A32" t="s">
        <v>82</v>
      </c>
      <c r="B32" s="1">
        <v>0</v>
      </c>
      <c r="C32" s="19">
        <v>500</v>
      </c>
      <c r="D32" s="19">
        <v>0</v>
      </c>
      <c r="E32" s="19">
        <v>500</v>
      </c>
      <c r="F32" s="19">
        <v>0</v>
      </c>
      <c r="G32" s="19">
        <v>0</v>
      </c>
    </row>
    <row r="33" spans="1:7" x14ac:dyDescent="0.2">
      <c r="A33" t="s">
        <v>83</v>
      </c>
      <c r="B33" s="1">
        <v>823.45</v>
      </c>
      <c r="C33" s="19">
        <v>500</v>
      </c>
      <c r="D33" s="19">
        <v>500</v>
      </c>
      <c r="E33" s="19">
        <v>500</v>
      </c>
      <c r="F33" s="19">
        <v>500</v>
      </c>
      <c r="G33" s="19">
        <v>500</v>
      </c>
    </row>
    <row r="34" spans="1:7" x14ac:dyDescent="0.2">
      <c r="A34" t="s">
        <v>84</v>
      </c>
      <c r="B34" s="1">
        <v>453.66</v>
      </c>
      <c r="C34" s="19">
        <v>0</v>
      </c>
      <c r="D34" s="19">
        <v>17.350000000000001</v>
      </c>
      <c r="E34" s="19">
        <v>0</v>
      </c>
      <c r="F34" s="19">
        <v>0</v>
      </c>
      <c r="G34" s="19">
        <v>0</v>
      </c>
    </row>
    <row r="35" spans="1:7" x14ac:dyDescent="0.2">
      <c r="A35" t="s">
        <v>72</v>
      </c>
      <c r="B35" s="1">
        <v>0</v>
      </c>
      <c r="C35" s="19">
        <v>7000</v>
      </c>
      <c r="D35" s="19">
        <v>0</v>
      </c>
      <c r="E35" s="19">
        <v>7000</v>
      </c>
      <c r="F35" s="19">
        <v>0</v>
      </c>
      <c r="G35" s="19">
        <v>0</v>
      </c>
    </row>
    <row r="36" spans="1:7" x14ac:dyDescent="0.2">
      <c r="A36" s="3" t="s">
        <v>176</v>
      </c>
      <c r="B36" s="1">
        <v>0</v>
      </c>
      <c r="C36" s="19">
        <v>0</v>
      </c>
      <c r="D36" s="19">
        <v>0</v>
      </c>
      <c r="E36" s="19">
        <v>0</v>
      </c>
      <c r="F36" s="19">
        <v>2000</v>
      </c>
      <c r="G36" s="19">
        <v>2000</v>
      </c>
    </row>
    <row r="37" spans="1:7" x14ac:dyDescent="0.2">
      <c r="A37" t="s">
        <v>85</v>
      </c>
      <c r="B37" s="1">
        <v>1690</v>
      </c>
      <c r="C37" s="19">
        <v>3000</v>
      </c>
      <c r="D37" s="19">
        <v>3000</v>
      </c>
      <c r="E37" s="19">
        <v>0</v>
      </c>
      <c r="F37" s="19">
        <v>3000</v>
      </c>
      <c r="G37" s="19">
        <v>3000</v>
      </c>
    </row>
    <row r="38" spans="1:7" x14ac:dyDescent="0.2">
      <c r="A38" t="s">
        <v>86</v>
      </c>
      <c r="B38" s="1">
        <v>2215.2399999999998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</row>
    <row r="39" spans="1:7" x14ac:dyDescent="0.2">
      <c r="A39" t="s">
        <v>87</v>
      </c>
      <c r="B39" s="1">
        <v>3249.69</v>
      </c>
      <c r="C39" s="19">
        <v>0</v>
      </c>
      <c r="D39" s="19">
        <v>160</v>
      </c>
      <c r="E39" s="19">
        <v>0</v>
      </c>
      <c r="F39" s="19">
        <v>0</v>
      </c>
      <c r="G39" s="19">
        <v>0</v>
      </c>
    </row>
    <row r="40" spans="1:7" x14ac:dyDescent="0.2">
      <c r="B40" s="11">
        <f t="shared" ref="B40:E40" si="2">SUM(B26:B39)</f>
        <v>19654.91</v>
      </c>
      <c r="C40" s="20">
        <f t="shared" si="2"/>
        <v>26000</v>
      </c>
      <c r="D40" s="20">
        <f>SUM(D26:D39)</f>
        <v>20502.349999999999</v>
      </c>
      <c r="E40" s="20">
        <f t="shared" si="2"/>
        <v>23000</v>
      </c>
      <c r="F40" s="20">
        <f t="shared" ref="F40:G40" si="3">SUM(F26:F39)</f>
        <v>20500</v>
      </c>
      <c r="G40" s="20">
        <f t="shared" si="3"/>
        <v>20500</v>
      </c>
    </row>
    <row r="41" spans="1:7" x14ac:dyDescent="0.2">
      <c r="B41" s="1"/>
      <c r="C41" s="19"/>
      <c r="D41" s="19"/>
      <c r="E41" s="19"/>
      <c r="F41" s="19"/>
      <c r="G41" s="19"/>
    </row>
    <row r="42" spans="1:7" x14ac:dyDescent="0.2">
      <c r="A42" s="4" t="s">
        <v>8</v>
      </c>
      <c r="B42" s="11">
        <f t="shared" ref="B42:E42" si="4">SUM(B23-B40)</f>
        <v>3107.2799999999988</v>
      </c>
      <c r="C42" s="20">
        <f t="shared" si="4"/>
        <v>-500</v>
      </c>
      <c r="D42" s="20">
        <f>D23-D40</f>
        <v>-1924.0299999999952</v>
      </c>
      <c r="E42" s="20">
        <f t="shared" si="4"/>
        <v>-500</v>
      </c>
      <c r="F42" s="20">
        <f t="shared" ref="F42:G42" si="5">SUM(F23-F40)</f>
        <v>-500</v>
      </c>
      <c r="G42" s="20">
        <f t="shared" si="5"/>
        <v>-500</v>
      </c>
    </row>
    <row r="43" spans="1:7" x14ac:dyDescent="0.2">
      <c r="B43" s="1"/>
      <c r="C43" s="19"/>
      <c r="D43" s="19"/>
      <c r="E43" s="19"/>
      <c r="F43" s="19"/>
      <c r="G43" s="19"/>
    </row>
    <row r="44" spans="1:7" x14ac:dyDescent="0.2">
      <c r="B44" s="1"/>
      <c r="C44" s="19"/>
      <c r="D44" s="19"/>
      <c r="E44" s="19"/>
      <c r="F44" s="19"/>
      <c r="G44" s="19"/>
    </row>
    <row r="45" spans="1:7" x14ac:dyDescent="0.2">
      <c r="A45" s="4" t="s">
        <v>5</v>
      </c>
      <c r="B45" s="1"/>
      <c r="C45" s="19"/>
      <c r="D45" s="19"/>
      <c r="E45" s="19"/>
      <c r="F45" s="19"/>
      <c r="G45" s="19"/>
    </row>
    <row r="46" spans="1:7" x14ac:dyDescent="0.2">
      <c r="A46" t="s">
        <v>40</v>
      </c>
      <c r="B46" s="1">
        <v>1233.5</v>
      </c>
      <c r="C46" s="19">
        <v>0</v>
      </c>
      <c r="D46" s="19">
        <v>1800</v>
      </c>
      <c r="E46" s="19">
        <v>0</v>
      </c>
      <c r="F46" s="19">
        <v>0</v>
      </c>
      <c r="G46" s="19">
        <v>0</v>
      </c>
    </row>
    <row r="47" spans="1:7" x14ac:dyDescent="0.2">
      <c r="A47" s="3" t="s">
        <v>93</v>
      </c>
      <c r="B47" s="1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</row>
    <row r="48" spans="1:7" x14ac:dyDescent="0.2">
      <c r="A48" t="s">
        <v>28</v>
      </c>
      <c r="B48" s="11">
        <f t="shared" ref="B48:E48" si="6">SUM(B46:B47)</f>
        <v>1233.5</v>
      </c>
      <c r="C48" s="20">
        <f t="shared" si="6"/>
        <v>0</v>
      </c>
      <c r="D48" s="20">
        <f>SUM(D46:D47)</f>
        <v>1800</v>
      </c>
      <c r="E48" s="20">
        <f t="shared" si="6"/>
        <v>0</v>
      </c>
      <c r="F48" s="20">
        <f t="shared" ref="F48:G48" si="7">SUM(F46:F47)</f>
        <v>0</v>
      </c>
      <c r="G48" s="20">
        <f t="shared" si="7"/>
        <v>0</v>
      </c>
    </row>
    <row r="49" spans="1:7" x14ac:dyDescent="0.2">
      <c r="B49" s="1"/>
      <c r="C49" s="19"/>
      <c r="D49" s="19"/>
      <c r="E49" s="19"/>
      <c r="F49" s="19"/>
      <c r="G49" s="19"/>
    </row>
    <row r="50" spans="1:7" ht="13.5" thickBot="1" x14ac:dyDescent="0.25">
      <c r="A50" s="4" t="s">
        <v>64</v>
      </c>
      <c r="B50" s="13">
        <f t="shared" ref="B50:E50" si="8">SUM(B42+B48)</f>
        <v>4340.7799999999988</v>
      </c>
      <c r="C50" s="22">
        <f t="shared" si="8"/>
        <v>-500</v>
      </c>
      <c r="D50" s="22">
        <f>D42+D48</f>
        <v>-124.0299999999952</v>
      </c>
      <c r="E50" s="22">
        <f t="shared" si="8"/>
        <v>-500</v>
      </c>
      <c r="F50" s="22">
        <f t="shared" ref="F50:G50" si="9">SUM(F42+F48)</f>
        <v>-500</v>
      </c>
      <c r="G50" s="22">
        <f t="shared" si="9"/>
        <v>-500</v>
      </c>
    </row>
    <row r="51" spans="1:7" ht="13.5" thickTop="1" x14ac:dyDescent="0.2">
      <c r="B51" s="1"/>
      <c r="C51" s="19"/>
      <c r="D51" s="19"/>
    </row>
    <row r="52" spans="1:7" x14ac:dyDescent="0.2">
      <c r="B52" s="1"/>
      <c r="C52" s="19"/>
      <c r="D52" s="19"/>
    </row>
    <row r="53" spans="1:7" x14ac:dyDescent="0.2">
      <c r="B53" s="1"/>
      <c r="C53" s="19"/>
      <c r="D53" s="19"/>
    </row>
    <row r="54" spans="1:7" x14ac:dyDescent="0.2">
      <c r="A54" s="3" t="s">
        <v>188</v>
      </c>
      <c r="B54" s="1"/>
      <c r="C54" s="19"/>
      <c r="D54" s="19"/>
    </row>
    <row r="55" spans="1:7" x14ac:dyDescent="0.2">
      <c r="B55" s="1"/>
      <c r="C55" s="19"/>
      <c r="D55" s="19"/>
    </row>
    <row r="56" spans="1:7" x14ac:dyDescent="0.2">
      <c r="B56" s="1"/>
      <c r="C56" s="19"/>
      <c r="D56" s="19"/>
    </row>
    <row r="57" spans="1:7" x14ac:dyDescent="0.2">
      <c r="B57" s="1"/>
      <c r="C57" s="19"/>
      <c r="D57" s="19"/>
    </row>
    <row r="58" spans="1:7" x14ac:dyDescent="0.2">
      <c r="B58" s="1"/>
      <c r="C58" s="19"/>
      <c r="D58" s="19"/>
    </row>
    <row r="59" spans="1:7" x14ac:dyDescent="0.2">
      <c r="B59" s="1"/>
      <c r="C59" s="19"/>
      <c r="D59" s="19"/>
    </row>
    <row r="60" spans="1:7" x14ac:dyDescent="0.2">
      <c r="B60" s="1"/>
      <c r="C60" s="19"/>
      <c r="D60" s="19"/>
    </row>
    <row r="61" spans="1:7" x14ac:dyDescent="0.2">
      <c r="B61" s="1"/>
      <c r="C61" s="19"/>
      <c r="D61" s="19"/>
    </row>
    <row r="62" spans="1:7" x14ac:dyDescent="0.2">
      <c r="B62" s="1"/>
      <c r="C62" s="19"/>
      <c r="D62" s="19"/>
    </row>
    <row r="63" spans="1:7" x14ac:dyDescent="0.2">
      <c r="B63" s="1"/>
      <c r="C63" s="19"/>
      <c r="D63" s="19"/>
    </row>
    <row r="64" spans="1:7" x14ac:dyDescent="0.2">
      <c r="B64" s="1"/>
      <c r="C64" s="19"/>
      <c r="D64" s="19"/>
    </row>
    <row r="65" spans="2:4" x14ac:dyDescent="0.2">
      <c r="B65" s="1"/>
      <c r="C65" s="19"/>
      <c r="D65" s="19"/>
    </row>
    <row r="66" spans="2:4" x14ac:dyDescent="0.2">
      <c r="B66" s="1"/>
      <c r="C66" s="19"/>
      <c r="D66" s="19"/>
    </row>
    <row r="67" spans="2:4" x14ac:dyDescent="0.2">
      <c r="B67" s="1"/>
      <c r="C67" s="19"/>
      <c r="D67" s="19"/>
    </row>
    <row r="68" spans="2:4" x14ac:dyDescent="0.2">
      <c r="B68" s="1"/>
      <c r="C68" s="19"/>
      <c r="D68" s="19"/>
    </row>
    <row r="69" spans="2:4" x14ac:dyDescent="0.2">
      <c r="B69" s="1"/>
      <c r="C69" s="19"/>
      <c r="D69" s="19"/>
    </row>
    <row r="70" spans="2:4" x14ac:dyDescent="0.2">
      <c r="B70" s="1"/>
      <c r="C70" s="19"/>
      <c r="D70" s="19"/>
    </row>
    <row r="71" spans="2:4" x14ac:dyDescent="0.2">
      <c r="B71" s="1"/>
      <c r="C71" s="19"/>
      <c r="D71" s="19"/>
    </row>
    <row r="72" spans="2:4" x14ac:dyDescent="0.2">
      <c r="B72" s="1"/>
      <c r="C72" s="19"/>
      <c r="D72" s="19"/>
    </row>
    <row r="73" spans="2:4" x14ac:dyDescent="0.2">
      <c r="B73" s="1"/>
      <c r="C73" s="19"/>
      <c r="D73" s="19"/>
    </row>
    <row r="74" spans="2:4" x14ac:dyDescent="0.2">
      <c r="B74" s="1"/>
      <c r="C74" s="19"/>
      <c r="D74" s="19"/>
    </row>
    <row r="75" spans="2:4" x14ac:dyDescent="0.2">
      <c r="B75" s="1"/>
      <c r="C75" s="19"/>
      <c r="D75" s="19"/>
    </row>
    <row r="76" spans="2:4" x14ac:dyDescent="0.2">
      <c r="B76" s="1"/>
      <c r="C76" s="19"/>
      <c r="D76" s="19"/>
    </row>
    <row r="77" spans="2:4" x14ac:dyDescent="0.2">
      <c r="B77" s="1"/>
      <c r="C77" s="19"/>
      <c r="D77" s="19"/>
    </row>
    <row r="78" spans="2:4" x14ac:dyDescent="0.2">
      <c r="B78" s="1"/>
      <c r="C78" s="19"/>
      <c r="D78" s="19"/>
    </row>
    <row r="79" spans="2:4" x14ac:dyDescent="0.2">
      <c r="B79" s="1"/>
      <c r="C79" s="19"/>
      <c r="D79" s="19"/>
    </row>
    <row r="80" spans="2:4" x14ac:dyDescent="0.2">
      <c r="B80" s="1"/>
      <c r="C80" s="19"/>
      <c r="D80" s="19"/>
    </row>
    <row r="81" spans="2:4" x14ac:dyDescent="0.2">
      <c r="B81" s="1"/>
      <c r="C81" s="19"/>
      <c r="D81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05365-5899-440D-87BA-5772C7E5AF9B}">
  <dimension ref="A1:G42"/>
  <sheetViews>
    <sheetView topLeftCell="A7" workbookViewId="0">
      <selection activeCell="D1" sqref="D1:D1048576"/>
    </sheetView>
  </sheetViews>
  <sheetFormatPr defaultRowHeight="12.75" x14ac:dyDescent="0.2"/>
  <cols>
    <col min="1" max="1" width="59" customWidth="1"/>
    <col min="2" max="2" width="17.5703125" customWidth="1"/>
    <col min="3" max="4" width="17.5703125" style="17" customWidth="1"/>
    <col min="5" max="7" width="17.5703125" customWidth="1"/>
    <col min="9" max="9" width="30.5703125" customWidth="1"/>
  </cols>
  <sheetData>
    <row r="1" spans="1:7" ht="18" x14ac:dyDescent="0.25">
      <c r="A1" s="37" t="s">
        <v>0</v>
      </c>
    </row>
    <row r="2" spans="1:7" ht="18" x14ac:dyDescent="0.25">
      <c r="A2" s="37" t="s">
        <v>150</v>
      </c>
    </row>
    <row r="4" spans="1:7" ht="12.6" customHeight="1" x14ac:dyDescent="0.2">
      <c r="A4" s="2" t="s">
        <v>144</v>
      </c>
      <c r="B4" s="16"/>
    </row>
    <row r="5" spans="1:7" x14ac:dyDescent="0.2">
      <c r="B5" s="41" t="s">
        <v>143</v>
      </c>
      <c r="D5" s="31" t="s">
        <v>181</v>
      </c>
    </row>
    <row r="6" spans="1:7" x14ac:dyDescent="0.2">
      <c r="B6" s="9">
        <v>2022</v>
      </c>
      <c r="C6" s="18" t="s">
        <v>56</v>
      </c>
      <c r="D6" s="18" t="s">
        <v>182</v>
      </c>
      <c r="E6" s="18" t="s">
        <v>63</v>
      </c>
      <c r="F6" s="18" t="s">
        <v>173</v>
      </c>
      <c r="G6" s="18" t="s">
        <v>183</v>
      </c>
    </row>
    <row r="7" spans="1:7" x14ac:dyDescent="0.2">
      <c r="E7" s="17"/>
      <c r="F7" s="17"/>
      <c r="G7" s="17"/>
    </row>
    <row r="8" spans="1:7" x14ac:dyDescent="0.2">
      <c r="A8" s="4" t="s">
        <v>29</v>
      </c>
      <c r="E8" s="17"/>
      <c r="F8" s="17"/>
      <c r="G8" s="17"/>
    </row>
    <row r="9" spans="1:7" x14ac:dyDescent="0.2">
      <c r="A9" s="3" t="s">
        <v>69</v>
      </c>
      <c r="B9" s="1">
        <v>290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">
      <c r="A10" t="s">
        <v>65</v>
      </c>
      <c r="B10" s="1">
        <v>2802.93</v>
      </c>
      <c r="C10" s="19">
        <v>0</v>
      </c>
      <c r="D10" s="19">
        <v>900</v>
      </c>
      <c r="E10" s="19">
        <v>0</v>
      </c>
      <c r="F10" s="19">
        <v>0</v>
      </c>
      <c r="G10" s="43">
        <v>0</v>
      </c>
    </row>
    <row r="11" spans="1:7" x14ac:dyDescent="0.2">
      <c r="B11" s="11">
        <f t="shared" ref="B11:E11" si="0">SUM(B9:B10)</f>
        <v>3092.93</v>
      </c>
      <c r="C11" s="20">
        <f t="shared" si="0"/>
        <v>0</v>
      </c>
      <c r="D11" s="20">
        <f>SUM(D9:D10)</f>
        <v>900</v>
      </c>
      <c r="E11" s="23">
        <f t="shared" si="0"/>
        <v>0</v>
      </c>
      <c r="F11" s="23">
        <f t="shared" ref="F11:G11" si="1">SUM(F9:F10)</f>
        <v>0</v>
      </c>
      <c r="G11" s="23">
        <f t="shared" si="1"/>
        <v>0</v>
      </c>
    </row>
    <row r="12" spans="1:7" x14ac:dyDescent="0.2">
      <c r="B12" s="1"/>
      <c r="C12" s="19"/>
      <c r="D12" s="19"/>
      <c r="E12" s="19"/>
      <c r="F12" s="19"/>
      <c r="G12" s="19"/>
    </row>
    <row r="13" spans="1:7" x14ac:dyDescent="0.2">
      <c r="A13" s="4" t="s">
        <v>58</v>
      </c>
      <c r="B13" s="1"/>
      <c r="C13" s="19"/>
      <c r="D13" s="19"/>
      <c r="E13" s="19"/>
      <c r="F13" s="19"/>
      <c r="G13" s="19"/>
    </row>
    <row r="14" spans="1:7" x14ac:dyDescent="0.2">
      <c r="A14" t="s">
        <v>35</v>
      </c>
      <c r="B14" s="1">
        <v>51.27</v>
      </c>
      <c r="C14" s="19">
        <v>0</v>
      </c>
      <c r="D14" s="19">
        <v>0</v>
      </c>
      <c r="E14" s="19">
        <v>0</v>
      </c>
      <c r="F14" s="19">
        <v>2000</v>
      </c>
      <c r="G14" s="19">
        <v>2000</v>
      </c>
    </row>
    <row r="15" spans="1:7" x14ac:dyDescent="0.2">
      <c r="A15" t="s">
        <v>66</v>
      </c>
      <c r="B15" s="1">
        <v>19247.55</v>
      </c>
      <c r="C15" s="19">
        <v>13658</v>
      </c>
      <c r="D15" s="19">
        <v>1500</v>
      </c>
      <c r="E15" s="19">
        <v>1500</v>
      </c>
      <c r="F15" s="19">
        <v>1500</v>
      </c>
      <c r="G15" s="19">
        <v>1500</v>
      </c>
    </row>
    <row r="16" spans="1:7" x14ac:dyDescent="0.2">
      <c r="A16" t="s">
        <v>151</v>
      </c>
      <c r="B16" s="1">
        <v>500</v>
      </c>
      <c r="C16" s="19">
        <v>5000</v>
      </c>
      <c r="D16" s="19">
        <v>7000</v>
      </c>
      <c r="E16" s="19">
        <v>7000</v>
      </c>
      <c r="F16" s="19">
        <v>3800</v>
      </c>
      <c r="G16" s="19">
        <v>3800</v>
      </c>
    </row>
    <row r="17" spans="1:7" x14ac:dyDescent="0.2">
      <c r="A17" t="s">
        <v>67</v>
      </c>
      <c r="B17" s="1">
        <v>500</v>
      </c>
      <c r="C17" s="19">
        <v>1000</v>
      </c>
      <c r="D17" s="19">
        <v>2400</v>
      </c>
      <c r="E17" s="19">
        <v>2000</v>
      </c>
      <c r="F17" s="19">
        <v>3200</v>
      </c>
      <c r="G17" s="19">
        <v>3200</v>
      </c>
    </row>
    <row r="18" spans="1:7" x14ac:dyDescent="0.2">
      <c r="A18" t="s">
        <v>68</v>
      </c>
      <c r="B18" s="1">
        <v>112.11</v>
      </c>
      <c r="C18" s="19">
        <v>1000</v>
      </c>
      <c r="D18" s="19">
        <v>2000</v>
      </c>
      <c r="E18" s="19">
        <v>2000</v>
      </c>
      <c r="F18" s="19">
        <v>2000</v>
      </c>
      <c r="G18" s="19">
        <v>2000</v>
      </c>
    </row>
    <row r="19" spans="1:7" x14ac:dyDescent="0.2">
      <c r="B19" s="11">
        <f t="shared" ref="B19:G19" si="2">SUM(B14:B18)</f>
        <v>20410.93</v>
      </c>
      <c r="C19" s="20">
        <f t="shared" si="2"/>
        <v>20658</v>
      </c>
      <c r="D19" s="20">
        <f>SUM(D14:D18)</f>
        <v>12900</v>
      </c>
      <c r="E19" s="20">
        <f t="shared" si="2"/>
        <v>12500</v>
      </c>
      <c r="F19" s="20">
        <f t="shared" si="2"/>
        <v>12500</v>
      </c>
      <c r="G19" s="20">
        <f t="shared" si="2"/>
        <v>12500</v>
      </c>
    </row>
    <row r="20" spans="1:7" x14ac:dyDescent="0.2">
      <c r="B20" s="5"/>
      <c r="C20" s="21"/>
      <c r="D20" s="21"/>
      <c r="E20" s="21"/>
      <c r="F20" s="21"/>
      <c r="G20" s="21"/>
    </row>
    <row r="21" spans="1:7" x14ac:dyDescent="0.2">
      <c r="A21" s="4" t="s">
        <v>8</v>
      </c>
      <c r="B21" s="11">
        <f>SUM(B11-B19)</f>
        <v>-17318</v>
      </c>
      <c r="C21" s="20">
        <f>SUM(C11-C19)</f>
        <v>-20658</v>
      </c>
      <c r="D21" s="20">
        <f>D11-D19</f>
        <v>-12000</v>
      </c>
      <c r="E21" s="20">
        <f>SUM(E11-E19)</f>
        <v>-12500</v>
      </c>
      <c r="F21" s="20">
        <f>SUM(F11-F19)</f>
        <v>-12500</v>
      </c>
      <c r="G21" s="20">
        <f>SUM(G11-G19)</f>
        <v>-12500</v>
      </c>
    </row>
    <row r="22" spans="1:7" x14ac:dyDescent="0.2">
      <c r="B22" s="1"/>
      <c r="C22" s="19"/>
      <c r="D22" s="19"/>
      <c r="E22" s="19"/>
      <c r="F22" s="19"/>
      <c r="G22" s="19"/>
    </row>
    <row r="23" spans="1:7" x14ac:dyDescent="0.2">
      <c r="B23" s="1"/>
      <c r="C23" s="19"/>
      <c r="D23" s="19"/>
      <c r="E23" s="19"/>
      <c r="F23" s="19"/>
      <c r="G23" s="19"/>
    </row>
    <row r="24" spans="1:7" x14ac:dyDescent="0.2">
      <c r="A24" s="4" t="s">
        <v>5</v>
      </c>
      <c r="B24" s="1"/>
      <c r="C24" s="19"/>
      <c r="D24" s="19"/>
      <c r="E24" s="19"/>
      <c r="F24" s="19"/>
      <c r="G24" s="19"/>
    </row>
    <row r="25" spans="1:7" x14ac:dyDescent="0.2">
      <c r="A25" s="3" t="s">
        <v>141</v>
      </c>
      <c r="B25" s="1">
        <v>15998</v>
      </c>
      <c r="C25" s="19">
        <v>12658</v>
      </c>
      <c r="D25" s="19">
        <v>0</v>
      </c>
      <c r="E25" s="19">
        <v>0</v>
      </c>
      <c r="F25" s="19">
        <v>0</v>
      </c>
      <c r="G25" s="19">
        <v>0</v>
      </c>
    </row>
    <row r="26" spans="1:7" s="4" customFormat="1" x14ac:dyDescent="0.2">
      <c r="A26" s="4" t="s">
        <v>28</v>
      </c>
      <c r="B26" s="5">
        <f>B25</f>
        <v>15998</v>
      </c>
      <c r="C26" s="21">
        <v>12658</v>
      </c>
      <c r="D26" s="21">
        <f>D25</f>
        <v>0</v>
      </c>
      <c r="E26" s="21">
        <v>0</v>
      </c>
      <c r="F26" s="21">
        <v>0</v>
      </c>
      <c r="G26" s="21">
        <v>0</v>
      </c>
    </row>
    <row r="27" spans="1:7" x14ac:dyDescent="0.2">
      <c r="B27" s="1"/>
      <c r="C27" s="19"/>
      <c r="D27" s="19"/>
      <c r="E27" s="19"/>
      <c r="F27" s="19"/>
      <c r="G27" s="19"/>
    </row>
    <row r="28" spans="1:7" ht="13.5" thickBot="1" x14ac:dyDescent="0.25">
      <c r="A28" s="4" t="s">
        <v>64</v>
      </c>
      <c r="B28" s="13">
        <f t="shared" ref="B28:E28" si="3">SUM(B21+B26)</f>
        <v>-1320</v>
      </c>
      <c r="C28" s="22">
        <f t="shared" si="3"/>
        <v>-8000</v>
      </c>
      <c r="D28" s="22">
        <f>D21+D26</f>
        <v>-12000</v>
      </c>
      <c r="E28" s="22">
        <f t="shared" si="3"/>
        <v>-12500</v>
      </c>
      <c r="F28" s="22">
        <f t="shared" ref="F28:G28" si="4">SUM(F21+F26)</f>
        <v>-12500</v>
      </c>
      <c r="G28" s="22">
        <f t="shared" si="4"/>
        <v>-12500</v>
      </c>
    </row>
    <row r="29" spans="1:7" ht="13.5" thickTop="1" x14ac:dyDescent="0.2">
      <c r="B29" s="1"/>
      <c r="C29" s="19"/>
      <c r="D29" s="19"/>
    </row>
    <row r="30" spans="1:7" x14ac:dyDescent="0.2">
      <c r="B30" s="1"/>
      <c r="C30" s="19"/>
      <c r="D30" s="19"/>
    </row>
    <row r="31" spans="1:7" x14ac:dyDescent="0.2">
      <c r="B31" s="1"/>
      <c r="C31" s="19"/>
      <c r="D31" s="19"/>
    </row>
    <row r="32" spans="1:7" x14ac:dyDescent="0.2">
      <c r="B32" s="14"/>
      <c r="C32" s="19"/>
      <c r="D32" s="19"/>
    </row>
    <row r="33" spans="2:4" x14ac:dyDescent="0.2">
      <c r="B33" s="1"/>
      <c r="C33" s="19"/>
      <c r="D33" s="19"/>
    </row>
    <row r="34" spans="2:4" x14ac:dyDescent="0.2">
      <c r="B34" s="1"/>
      <c r="C34" s="19"/>
      <c r="D34" s="19"/>
    </row>
    <row r="35" spans="2:4" x14ac:dyDescent="0.2">
      <c r="B35" s="1"/>
      <c r="C35" s="19"/>
      <c r="D35" s="19"/>
    </row>
    <row r="36" spans="2:4" x14ac:dyDescent="0.2">
      <c r="B36" s="1"/>
      <c r="C36" s="19"/>
      <c r="D36" s="19"/>
    </row>
    <row r="37" spans="2:4" x14ac:dyDescent="0.2">
      <c r="B37" s="1"/>
      <c r="C37" s="19"/>
      <c r="D37" s="19"/>
    </row>
    <row r="38" spans="2:4" x14ac:dyDescent="0.2">
      <c r="B38" s="1"/>
      <c r="C38" s="19"/>
      <c r="D38" s="19"/>
    </row>
    <row r="39" spans="2:4" x14ac:dyDescent="0.2">
      <c r="B39" s="1"/>
      <c r="C39" s="19"/>
      <c r="D39" s="19"/>
    </row>
    <row r="40" spans="2:4" x14ac:dyDescent="0.2">
      <c r="B40" s="1"/>
      <c r="C40" s="19"/>
      <c r="D40" s="19"/>
    </row>
    <row r="41" spans="2:4" x14ac:dyDescent="0.2">
      <c r="B41" s="1"/>
      <c r="C41" s="19"/>
      <c r="D41" s="19"/>
    </row>
    <row r="42" spans="2:4" x14ac:dyDescent="0.2">
      <c r="B42" s="1"/>
      <c r="C42" s="19"/>
      <c r="D42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69635-96B7-430D-8574-9A800A78F788}">
  <dimension ref="A1:G127"/>
  <sheetViews>
    <sheetView workbookViewId="0">
      <selection activeCell="F33" sqref="F33"/>
    </sheetView>
  </sheetViews>
  <sheetFormatPr defaultRowHeight="12.75" x14ac:dyDescent="0.2"/>
  <cols>
    <col min="1" max="1" width="52.5703125" customWidth="1"/>
    <col min="2" max="2" width="17.5703125" customWidth="1"/>
    <col min="3" max="7" width="17.5703125" style="17" customWidth="1"/>
    <col min="8" max="8" width="31.7109375" customWidth="1"/>
    <col min="9" max="9" width="16.42578125" customWidth="1"/>
  </cols>
  <sheetData>
    <row r="1" spans="1:7" ht="18" x14ac:dyDescent="0.25">
      <c r="A1" s="37" t="s">
        <v>0</v>
      </c>
    </row>
    <row r="2" spans="1:7" ht="18" x14ac:dyDescent="0.25">
      <c r="A2" s="37" t="s">
        <v>150</v>
      </c>
    </row>
    <row r="4" spans="1:7" x14ac:dyDescent="0.2">
      <c r="A4" s="2" t="s">
        <v>9</v>
      </c>
      <c r="B4" s="16"/>
    </row>
    <row r="5" spans="1:7" x14ac:dyDescent="0.2">
      <c r="B5" s="41" t="s">
        <v>143</v>
      </c>
      <c r="D5" s="31" t="s">
        <v>181</v>
      </c>
    </row>
    <row r="6" spans="1:7" x14ac:dyDescent="0.2">
      <c r="B6" s="9">
        <v>2022</v>
      </c>
      <c r="C6" s="18" t="s">
        <v>56</v>
      </c>
      <c r="D6" s="18" t="s">
        <v>182</v>
      </c>
      <c r="E6" s="18" t="s">
        <v>63</v>
      </c>
      <c r="F6" s="18" t="s">
        <v>173</v>
      </c>
      <c r="G6" s="18" t="s">
        <v>183</v>
      </c>
    </row>
    <row r="8" spans="1:7" x14ac:dyDescent="0.2">
      <c r="A8" s="4" t="s">
        <v>29</v>
      </c>
    </row>
    <row r="9" spans="1:7" x14ac:dyDescent="0.2">
      <c r="F9" s="19"/>
    </row>
    <row r="10" spans="1:7" x14ac:dyDescent="0.2">
      <c r="A10" s="3" t="s">
        <v>127</v>
      </c>
      <c r="B10" s="1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">
      <c r="A11" s="3" t="s">
        <v>158</v>
      </c>
      <c r="B11" s="1">
        <v>3904.18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">
      <c r="A12" t="s">
        <v>107</v>
      </c>
      <c r="B12" s="1">
        <v>6558</v>
      </c>
      <c r="C12" s="19">
        <v>0</v>
      </c>
      <c r="D12" s="19">
        <v>953</v>
      </c>
      <c r="E12" s="19">
        <v>0</v>
      </c>
      <c r="F12" s="19">
        <v>0</v>
      </c>
      <c r="G12" s="19">
        <v>0</v>
      </c>
    </row>
    <row r="13" spans="1:7" x14ac:dyDescent="0.2">
      <c r="B13" s="11">
        <f t="shared" ref="B13:F13" si="0">SUM(B10:B12)</f>
        <v>10462.18</v>
      </c>
      <c r="C13" s="20">
        <f t="shared" si="0"/>
        <v>0</v>
      </c>
      <c r="D13" s="20">
        <f>SUM(D10:D12)</f>
        <v>953</v>
      </c>
      <c r="E13" s="20">
        <f t="shared" si="0"/>
        <v>0</v>
      </c>
      <c r="F13" s="23">
        <f t="shared" si="0"/>
        <v>0</v>
      </c>
      <c r="G13" s="23">
        <f>SUM(G10:G12)</f>
        <v>0</v>
      </c>
    </row>
    <row r="14" spans="1:7" x14ac:dyDescent="0.2">
      <c r="B14" s="1"/>
      <c r="C14" s="19"/>
      <c r="D14" s="19"/>
      <c r="E14" s="19"/>
      <c r="F14" s="19"/>
    </row>
    <row r="15" spans="1:7" x14ac:dyDescent="0.2">
      <c r="A15" s="4" t="s">
        <v>58</v>
      </c>
      <c r="B15" s="1"/>
      <c r="C15" s="19"/>
      <c r="D15" s="19"/>
      <c r="E15" s="19"/>
      <c r="F15" s="19"/>
    </row>
    <row r="16" spans="1:7" x14ac:dyDescent="0.2">
      <c r="A16" t="s">
        <v>108</v>
      </c>
      <c r="B16" s="1">
        <v>5.82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">
      <c r="A17" s="3" t="s">
        <v>128</v>
      </c>
      <c r="B17" s="1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">
      <c r="A18" t="s">
        <v>109</v>
      </c>
      <c r="B18" s="1">
        <v>391.82</v>
      </c>
      <c r="C18" s="19">
        <v>0</v>
      </c>
      <c r="D18" s="19"/>
      <c r="E18" s="19">
        <v>0</v>
      </c>
      <c r="F18" s="19">
        <v>0</v>
      </c>
      <c r="G18" s="19">
        <v>0</v>
      </c>
    </row>
    <row r="19" spans="1:7" x14ac:dyDescent="0.2">
      <c r="A19" t="s">
        <v>110</v>
      </c>
      <c r="B19" s="1">
        <v>3393.5</v>
      </c>
      <c r="C19" s="19">
        <v>0</v>
      </c>
      <c r="D19" s="19">
        <v>629.25</v>
      </c>
      <c r="E19" s="19">
        <v>0</v>
      </c>
      <c r="F19" s="19">
        <v>0</v>
      </c>
      <c r="G19" s="19">
        <v>0</v>
      </c>
    </row>
    <row r="20" spans="1:7" x14ac:dyDescent="0.2">
      <c r="A20" s="3" t="s">
        <v>129</v>
      </c>
      <c r="B20" s="1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">
      <c r="A21" t="s">
        <v>59</v>
      </c>
      <c r="B21" s="1">
        <v>120.75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">
      <c r="A22" t="s">
        <v>111</v>
      </c>
      <c r="B22" s="1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B23" s="11">
        <f t="shared" ref="B23:F23" si="1">SUM(B16:B22)</f>
        <v>3911.89</v>
      </c>
      <c r="C23" s="20">
        <f t="shared" si="1"/>
        <v>0</v>
      </c>
      <c r="D23" s="20">
        <f>SUM(D16:D22)</f>
        <v>629.25</v>
      </c>
      <c r="E23" s="23">
        <f t="shared" si="1"/>
        <v>0</v>
      </c>
      <c r="F23" s="23">
        <f t="shared" si="1"/>
        <v>0</v>
      </c>
      <c r="G23" s="23">
        <f>SUM(G16:G22)</f>
        <v>0</v>
      </c>
    </row>
    <row r="24" spans="1:7" x14ac:dyDescent="0.2">
      <c r="B24" s="1"/>
      <c r="C24" s="19"/>
      <c r="D24" s="19"/>
      <c r="E24" s="19"/>
      <c r="F24" s="19"/>
    </row>
    <row r="25" spans="1:7" x14ac:dyDescent="0.2">
      <c r="B25" s="11">
        <f>SUM(B13-B23)</f>
        <v>6550.2900000000009</v>
      </c>
      <c r="C25" s="20">
        <f>SUM(C13-C23)</f>
        <v>0</v>
      </c>
      <c r="D25" s="20">
        <f>D13-D23</f>
        <v>323.75</v>
      </c>
      <c r="E25" s="23">
        <f>SUM(E13-E23)</f>
        <v>0</v>
      </c>
      <c r="F25" s="23">
        <f>SUM(F13-F23)</f>
        <v>0</v>
      </c>
      <c r="G25" s="23">
        <f>G13-G23</f>
        <v>0</v>
      </c>
    </row>
    <row r="26" spans="1:7" x14ac:dyDescent="0.2">
      <c r="B26" s="1"/>
      <c r="C26" s="19"/>
      <c r="D26" s="19"/>
      <c r="E26" s="19"/>
      <c r="F26" s="19"/>
    </row>
    <row r="27" spans="1:7" x14ac:dyDescent="0.2">
      <c r="A27" s="4" t="s">
        <v>9</v>
      </c>
      <c r="B27" s="1"/>
      <c r="C27" s="19"/>
      <c r="D27" s="19"/>
      <c r="E27" s="19"/>
      <c r="F27" s="19"/>
    </row>
    <row r="28" spans="1:7" x14ac:dyDescent="0.2">
      <c r="A28" t="s">
        <v>113</v>
      </c>
      <c r="B28" s="1">
        <v>12763</v>
      </c>
      <c r="C28" s="19">
        <v>0</v>
      </c>
      <c r="D28" s="19">
        <v>4500</v>
      </c>
      <c r="E28" s="19">
        <v>4500</v>
      </c>
      <c r="F28" s="19">
        <v>4500</v>
      </c>
      <c r="G28" s="19">
        <v>4600</v>
      </c>
    </row>
    <row r="29" spans="1:7" x14ac:dyDescent="0.2">
      <c r="A29" t="s">
        <v>10</v>
      </c>
      <c r="B29" s="1">
        <v>8744.31</v>
      </c>
      <c r="C29" s="19">
        <v>6416</v>
      </c>
      <c r="D29" s="19">
        <v>10200</v>
      </c>
      <c r="E29" s="19">
        <v>10200</v>
      </c>
      <c r="F29" s="19">
        <v>10200</v>
      </c>
      <c r="G29" s="19">
        <v>10500</v>
      </c>
    </row>
    <row r="30" spans="1:7" x14ac:dyDescent="0.2">
      <c r="A30" s="3" t="s">
        <v>11</v>
      </c>
      <c r="B30" s="1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">
      <c r="A31" t="s">
        <v>114</v>
      </c>
      <c r="B31" s="1">
        <v>0</v>
      </c>
      <c r="C31" s="19">
        <v>1000</v>
      </c>
      <c r="D31" s="19">
        <v>1000</v>
      </c>
      <c r="E31" s="19">
        <v>1000</v>
      </c>
      <c r="F31" s="19">
        <v>1000</v>
      </c>
      <c r="G31" s="19">
        <v>1000</v>
      </c>
    </row>
    <row r="32" spans="1:7" x14ac:dyDescent="0.2">
      <c r="A32" t="s">
        <v>12</v>
      </c>
      <c r="B32" s="1">
        <v>224.37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x14ac:dyDescent="0.2">
      <c r="A33" s="3" t="s">
        <v>130</v>
      </c>
      <c r="B33" s="1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</row>
    <row r="34" spans="1:7" x14ac:dyDescent="0.2">
      <c r="A34" t="s">
        <v>13</v>
      </c>
      <c r="B34" s="1">
        <v>668.97</v>
      </c>
      <c r="C34" s="19">
        <v>1500</v>
      </c>
      <c r="D34" s="19">
        <v>1500</v>
      </c>
      <c r="E34" s="19">
        <v>1500</v>
      </c>
      <c r="F34" s="19">
        <v>1500</v>
      </c>
      <c r="G34" s="19">
        <v>1500</v>
      </c>
    </row>
    <row r="35" spans="1:7" x14ac:dyDescent="0.2">
      <c r="A35" t="s">
        <v>15</v>
      </c>
      <c r="B35" s="1">
        <v>4911.13</v>
      </c>
      <c r="C35" s="19">
        <v>3000</v>
      </c>
      <c r="D35" s="19">
        <v>3000</v>
      </c>
      <c r="E35" s="19">
        <v>3000</v>
      </c>
      <c r="F35" s="19">
        <v>3500</v>
      </c>
      <c r="G35" s="19">
        <v>3500</v>
      </c>
    </row>
    <row r="36" spans="1:7" x14ac:dyDescent="0.2">
      <c r="A36" t="s">
        <v>16</v>
      </c>
      <c r="B36" s="1">
        <v>0</v>
      </c>
      <c r="C36" s="19">
        <v>4500</v>
      </c>
      <c r="D36" s="19">
        <v>4500</v>
      </c>
      <c r="E36" s="19">
        <v>4500</v>
      </c>
      <c r="F36" s="19">
        <v>3000</v>
      </c>
      <c r="G36" s="19">
        <v>3000</v>
      </c>
    </row>
    <row r="37" spans="1:7" x14ac:dyDescent="0.2">
      <c r="A37" t="s">
        <v>115</v>
      </c>
      <c r="B37" s="1">
        <v>0</v>
      </c>
      <c r="C37" s="19">
        <v>1200</v>
      </c>
      <c r="D37" s="19">
        <v>1200</v>
      </c>
      <c r="E37" s="19">
        <v>1200</v>
      </c>
      <c r="F37" s="19">
        <v>1200</v>
      </c>
      <c r="G37" s="19">
        <v>1200</v>
      </c>
    </row>
    <row r="38" spans="1:7" x14ac:dyDescent="0.2">
      <c r="A38" t="s">
        <v>17</v>
      </c>
      <c r="B38" s="40">
        <v>8310.7199999999993</v>
      </c>
      <c r="C38" s="19">
        <v>7000</v>
      </c>
      <c r="D38" s="19">
        <v>8500</v>
      </c>
      <c r="E38" s="19">
        <v>8500</v>
      </c>
      <c r="F38" s="19">
        <v>8500</v>
      </c>
      <c r="G38" s="19">
        <v>9000</v>
      </c>
    </row>
    <row r="39" spans="1:7" x14ac:dyDescent="0.2">
      <c r="A39" t="s">
        <v>18</v>
      </c>
      <c r="B39" s="1">
        <v>6934.26</v>
      </c>
      <c r="C39" s="19">
        <v>13000</v>
      </c>
      <c r="D39" s="19">
        <v>6000</v>
      </c>
      <c r="E39" s="19">
        <v>6000</v>
      </c>
      <c r="F39" s="19">
        <v>6000</v>
      </c>
      <c r="G39" s="19">
        <v>6000</v>
      </c>
    </row>
    <row r="40" spans="1:7" x14ac:dyDescent="0.2">
      <c r="A40" t="s">
        <v>19</v>
      </c>
      <c r="B40" s="1">
        <v>0</v>
      </c>
      <c r="C40" s="19">
        <v>960</v>
      </c>
      <c r="D40" s="19">
        <v>0</v>
      </c>
      <c r="E40" s="19">
        <v>0</v>
      </c>
      <c r="F40" s="19">
        <v>0</v>
      </c>
      <c r="G40" s="19">
        <v>0</v>
      </c>
    </row>
    <row r="41" spans="1:7" x14ac:dyDescent="0.2">
      <c r="A41" t="s">
        <v>20</v>
      </c>
      <c r="B41" s="1">
        <v>1629.32</v>
      </c>
      <c r="C41" s="19">
        <v>200</v>
      </c>
      <c r="D41" s="19">
        <v>1200</v>
      </c>
      <c r="E41" s="19">
        <v>200</v>
      </c>
      <c r="F41" s="19">
        <v>200</v>
      </c>
      <c r="G41" s="19">
        <v>200</v>
      </c>
    </row>
    <row r="42" spans="1:7" x14ac:dyDescent="0.2">
      <c r="A42" t="s">
        <v>116</v>
      </c>
      <c r="B42" s="1">
        <v>142.69</v>
      </c>
      <c r="C42" s="19">
        <v>500</v>
      </c>
      <c r="D42" s="19">
        <v>500</v>
      </c>
      <c r="E42" s="19">
        <v>500</v>
      </c>
      <c r="F42" s="19">
        <v>500</v>
      </c>
      <c r="G42" s="19">
        <v>500</v>
      </c>
    </row>
    <row r="43" spans="1:7" x14ac:dyDescent="0.2">
      <c r="A43" s="3" t="s">
        <v>172</v>
      </c>
      <c r="B43" s="1">
        <v>7522.5</v>
      </c>
      <c r="C43" s="19">
        <v>0</v>
      </c>
      <c r="D43" s="19">
        <v>7200</v>
      </c>
      <c r="E43" s="19">
        <v>7200</v>
      </c>
      <c r="F43" s="19">
        <v>10000</v>
      </c>
      <c r="G43" s="19">
        <v>10000</v>
      </c>
    </row>
    <row r="44" spans="1:7" x14ac:dyDescent="0.2">
      <c r="A44" s="3" t="s">
        <v>175</v>
      </c>
      <c r="B44" s="1">
        <v>0</v>
      </c>
      <c r="C44" s="19">
        <v>0</v>
      </c>
      <c r="D44" s="19">
        <v>4000</v>
      </c>
      <c r="E44" s="19">
        <v>0</v>
      </c>
      <c r="F44" s="19">
        <v>8000</v>
      </c>
      <c r="G44" s="19">
        <v>8000</v>
      </c>
    </row>
    <row r="45" spans="1:7" x14ac:dyDescent="0.2">
      <c r="A45" t="s">
        <v>21</v>
      </c>
      <c r="B45" s="1">
        <v>435.76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</row>
    <row r="46" spans="1:7" x14ac:dyDescent="0.2">
      <c r="A46" t="s">
        <v>117</v>
      </c>
      <c r="B46" s="1">
        <v>285.70999999999998</v>
      </c>
      <c r="C46" s="19">
        <v>1500</v>
      </c>
      <c r="D46" s="19">
        <v>500</v>
      </c>
      <c r="E46" s="19">
        <v>500</v>
      </c>
      <c r="F46" s="19">
        <v>300</v>
      </c>
      <c r="G46" s="19">
        <v>300</v>
      </c>
    </row>
    <row r="47" spans="1:7" x14ac:dyDescent="0.2">
      <c r="A47" t="s">
        <v>22</v>
      </c>
      <c r="B47" s="1">
        <v>53.71</v>
      </c>
      <c r="C47" s="19">
        <v>500</v>
      </c>
      <c r="D47" s="19">
        <v>500</v>
      </c>
      <c r="E47" s="19">
        <v>500</v>
      </c>
      <c r="F47" s="19">
        <v>200</v>
      </c>
      <c r="G47" s="19">
        <v>200</v>
      </c>
    </row>
    <row r="48" spans="1:7" x14ac:dyDescent="0.2">
      <c r="A48" t="s">
        <v>112</v>
      </c>
      <c r="B48" s="1">
        <v>6250</v>
      </c>
      <c r="C48" s="19">
        <v>3500</v>
      </c>
      <c r="D48" s="19">
        <v>6500</v>
      </c>
      <c r="E48" s="19">
        <v>6500</v>
      </c>
      <c r="F48" s="19">
        <v>16500</v>
      </c>
      <c r="G48" s="19">
        <v>16500</v>
      </c>
    </row>
    <row r="49" spans="1:7" x14ac:dyDescent="0.2">
      <c r="A49" t="s">
        <v>23</v>
      </c>
      <c r="B49" s="1">
        <v>8923.25</v>
      </c>
      <c r="C49" s="19">
        <v>6637</v>
      </c>
      <c r="D49" s="19">
        <v>4122</v>
      </c>
      <c r="E49" s="19">
        <v>4122</v>
      </c>
      <c r="F49" s="19">
        <v>4122</v>
      </c>
      <c r="G49" s="19">
        <v>4122</v>
      </c>
    </row>
    <row r="50" spans="1:7" x14ac:dyDescent="0.2">
      <c r="A50" t="s">
        <v>24</v>
      </c>
      <c r="B50" s="1">
        <v>45454.09</v>
      </c>
      <c r="C50" s="19">
        <v>62000</v>
      </c>
      <c r="D50" s="19">
        <v>60000</v>
      </c>
      <c r="E50" s="19">
        <v>33000</v>
      </c>
      <c r="F50" s="19">
        <v>73500</v>
      </c>
      <c r="G50" s="19">
        <v>76000</v>
      </c>
    </row>
    <row r="51" spans="1:7" x14ac:dyDescent="0.2">
      <c r="A51" t="s">
        <v>118</v>
      </c>
      <c r="B51" s="1">
        <v>12866.53</v>
      </c>
      <c r="C51" s="19">
        <v>0</v>
      </c>
      <c r="D51" s="19">
        <v>0</v>
      </c>
      <c r="E51" s="19">
        <v>27000</v>
      </c>
      <c r="F51" s="19">
        <v>0</v>
      </c>
      <c r="G51" s="19">
        <v>0</v>
      </c>
    </row>
    <row r="52" spans="1:7" x14ac:dyDescent="0.2">
      <c r="A52" t="s">
        <v>119</v>
      </c>
      <c r="B52" s="1">
        <v>0</v>
      </c>
      <c r="C52" s="19">
        <v>1050</v>
      </c>
      <c r="D52" s="19">
        <v>500</v>
      </c>
      <c r="E52" s="19">
        <v>500</v>
      </c>
      <c r="F52" s="19">
        <v>500</v>
      </c>
      <c r="G52" s="19">
        <v>500</v>
      </c>
    </row>
    <row r="53" spans="1:7" x14ac:dyDescent="0.2">
      <c r="A53" t="s">
        <v>25</v>
      </c>
      <c r="B53" s="1">
        <v>1974.97</v>
      </c>
      <c r="C53" s="19">
        <v>1600</v>
      </c>
      <c r="D53" s="19">
        <v>1600</v>
      </c>
      <c r="E53" s="19">
        <v>1600</v>
      </c>
      <c r="F53" s="19">
        <v>1600</v>
      </c>
      <c r="G53" s="19">
        <v>1600</v>
      </c>
    </row>
    <row r="54" spans="1:7" x14ac:dyDescent="0.2">
      <c r="A54" t="s">
        <v>26</v>
      </c>
      <c r="B54" s="1">
        <v>4117.95</v>
      </c>
      <c r="C54" s="19">
        <v>1380</v>
      </c>
      <c r="D54" s="19">
        <v>4000</v>
      </c>
      <c r="E54" s="19">
        <v>4000</v>
      </c>
      <c r="F54" s="19">
        <v>4500</v>
      </c>
      <c r="G54" s="19">
        <v>4600</v>
      </c>
    </row>
    <row r="55" spans="1:7" x14ac:dyDescent="0.2">
      <c r="A55" t="s">
        <v>27</v>
      </c>
      <c r="B55" s="5">
        <f t="shared" ref="B55:F55" si="2">SUM(B28:B54)</f>
        <v>132213.24000000002</v>
      </c>
      <c r="C55" s="21">
        <f t="shared" si="2"/>
        <v>117443</v>
      </c>
      <c r="D55" s="21">
        <f>SUM(D28:D54)</f>
        <v>131022</v>
      </c>
      <c r="E55" s="21">
        <f t="shared" si="2"/>
        <v>126022</v>
      </c>
      <c r="F55" s="19">
        <f t="shared" si="2"/>
        <v>159322</v>
      </c>
      <c r="G55" s="19">
        <f>SUM(G28:G54)</f>
        <v>162822</v>
      </c>
    </row>
    <row r="56" spans="1:7" x14ac:dyDescent="0.2">
      <c r="B56" s="1"/>
      <c r="C56" s="19"/>
      <c r="D56" s="19"/>
      <c r="E56" s="19"/>
      <c r="F56" s="19"/>
    </row>
    <row r="57" spans="1:7" x14ac:dyDescent="0.2">
      <c r="A57" s="4" t="s">
        <v>8</v>
      </c>
      <c r="B57" s="11">
        <f>SUM(B25-B55)</f>
        <v>-125662.95000000001</v>
      </c>
      <c r="C57" s="20">
        <f>SUM(C25-C55)</f>
        <v>-117443</v>
      </c>
      <c r="D57" s="20">
        <f>D25-D55</f>
        <v>-130698.25</v>
      </c>
      <c r="E57" s="20">
        <f>SUM(E25-E55)</f>
        <v>-126022</v>
      </c>
      <c r="F57" s="20">
        <f>SUM(F25-F55)</f>
        <v>-159322</v>
      </c>
      <c r="G57" s="20">
        <f>SUM(G25-G55)</f>
        <v>-162822</v>
      </c>
    </row>
    <row r="58" spans="1:7" x14ac:dyDescent="0.2">
      <c r="B58" s="1"/>
      <c r="C58" s="19"/>
      <c r="D58" s="19"/>
      <c r="E58" s="19"/>
      <c r="F58" s="19"/>
    </row>
    <row r="59" spans="1:7" x14ac:dyDescent="0.2">
      <c r="A59" s="4" t="s">
        <v>5</v>
      </c>
      <c r="B59" s="1"/>
      <c r="C59" s="19"/>
      <c r="D59" s="19"/>
      <c r="E59" s="19"/>
      <c r="F59" s="19"/>
    </row>
    <row r="60" spans="1:7" x14ac:dyDescent="0.2">
      <c r="A60" t="s">
        <v>120</v>
      </c>
      <c r="B60" s="1">
        <f>50+662.74</f>
        <v>712.74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</row>
    <row r="61" spans="1:7" x14ac:dyDescent="0.2">
      <c r="A61" t="s">
        <v>40</v>
      </c>
      <c r="B61" s="1">
        <v>578.5</v>
      </c>
      <c r="C61" s="19">
        <v>250</v>
      </c>
      <c r="D61" s="19">
        <v>250</v>
      </c>
      <c r="E61" s="19">
        <v>250</v>
      </c>
      <c r="F61" s="19">
        <v>250</v>
      </c>
      <c r="G61" s="19">
        <v>300</v>
      </c>
    </row>
    <row r="62" spans="1:7" x14ac:dyDescent="0.2">
      <c r="A62" t="s">
        <v>121</v>
      </c>
      <c r="B62" s="1">
        <v>0</v>
      </c>
      <c r="C62" s="19">
        <v>100</v>
      </c>
      <c r="D62" s="19">
        <v>100</v>
      </c>
      <c r="E62" s="19">
        <v>100</v>
      </c>
      <c r="F62" s="19">
        <v>0</v>
      </c>
      <c r="G62" s="19">
        <v>0</v>
      </c>
    </row>
    <row r="63" spans="1:7" x14ac:dyDescent="0.2">
      <c r="A63" t="s">
        <v>122</v>
      </c>
      <c r="B63" s="1">
        <v>25</v>
      </c>
      <c r="C63" s="19">
        <v>500</v>
      </c>
      <c r="D63" s="19">
        <v>500</v>
      </c>
      <c r="E63" s="19">
        <v>500</v>
      </c>
      <c r="F63" s="19">
        <v>500</v>
      </c>
      <c r="G63" s="19">
        <v>500</v>
      </c>
    </row>
    <row r="64" spans="1:7" x14ac:dyDescent="0.2">
      <c r="A64" t="s">
        <v>123</v>
      </c>
      <c r="B64" s="1">
        <v>790.91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</row>
    <row r="65" spans="1:7" x14ac:dyDescent="0.2">
      <c r="A65" t="s">
        <v>124</v>
      </c>
      <c r="B65" s="1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</row>
    <row r="66" spans="1:7" x14ac:dyDescent="0.2">
      <c r="A66" t="s">
        <v>125</v>
      </c>
      <c r="B66" s="1">
        <v>469.8</v>
      </c>
      <c r="C66" s="19">
        <v>100</v>
      </c>
      <c r="D66" s="19">
        <v>100</v>
      </c>
      <c r="E66" s="19">
        <v>100</v>
      </c>
      <c r="F66" s="19">
        <v>100</v>
      </c>
      <c r="G66" s="19">
        <v>100</v>
      </c>
    </row>
    <row r="67" spans="1:7" x14ac:dyDescent="0.2">
      <c r="A67" t="s">
        <v>106</v>
      </c>
      <c r="B67" s="1">
        <v>0</v>
      </c>
      <c r="C67" s="19">
        <v>1500</v>
      </c>
      <c r="D67" s="19">
        <v>1500</v>
      </c>
      <c r="E67" s="19">
        <v>1500</v>
      </c>
      <c r="F67" s="19">
        <v>1500</v>
      </c>
      <c r="G67" s="19">
        <v>1500</v>
      </c>
    </row>
    <row r="68" spans="1:7" x14ac:dyDescent="0.2">
      <c r="A68" s="3" t="s">
        <v>131</v>
      </c>
      <c r="B68" s="1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</row>
    <row r="69" spans="1:7" x14ac:dyDescent="0.2">
      <c r="A69" s="3" t="s">
        <v>132</v>
      </c>
      <c r="B69" s="1">
        <v>21.87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</row>
    <row r="70" spans="1:7" x14ac:dyDescent="0.2">
      <c r="A70" s="3" t="s">
        <v>105</v>
      </c>
      <c r="B70" s="1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</row>
    <row r="71" spans="1:7" x14ac:dyDescent="0.2">
      <c r="A71" s="4" t="s">
        <v>28</v>
      </c>
      <c r="B71" s="11">
        <f t="shared" ref="B71:F71" si="3">SUM(B60:B70)</f>
        <v>2598.8200000000002</v>
      </c>
      <c r="C71" s="20">
        <f t="shared" si="3"/>
        <v>2450</v>
      </c>
      <c r="D71" s="20">
        <f>SUM(D60:D70)</f>
        <v>2450</v>
      </c>
      <c r="E71" s="20">
        <f t="shared" si="3"/>
        <v>2450</v>
      </c>
      <c r="F71" s="20">
        <f t="shared" si="3"/>
        <v>2350</v>
      </c>
      <c r="G71" s="23">
        <f>SUM(G60:G70)</f>
        <v>2400</v>
      </c>
    </row>
    <row r="72" spans="1:7" x14ac:dyDescent="0.2">
      <c r="B72" s="1"/>
      <c r="C72" s="19"/>
      <c r="D72" s="19"/>
      <c r="E72" s="19"/>
      <c r="F72" s="19"/>
    </row>
    <row r="73" spans="1:7" ht="13.5" thickBot="1" x14ac:dyDescent="0.25">
      <c r="A73" s="3" t="s">
        <v>64</v>
      </c>
      <c r="B73" s="13">
        <f t="shared" ref="B73:G73" si="4">SUM(B57+B71)</f>
        <v>-123064.13</v>
      </c>
      <c r="C73" s="22">
        <f t="shared" si="4"/>
        <v>-114993</v>
      </c>
      <c r="D73" s="22">
        <f t="shared" ref="D73" si="5">SUM(D57+D71)</f>
        <v>-128248.25</v>
      </c>
      <c r="E73" s="22">
        <f t="shared" si="4"/>
        <v>-123572</v>
      </c>
      <c r="F73" s="22">
        <f t="shared" si="4"/>
        <v>-156972</v>
      </c>
      <c r="G73" s="22">
        <f t="shared" si="4"/>
        <v>-160422</v>
      </c>
    </row>
    <row r="74" spans="1:7" ht="13.5" thickTop="1" x14ac:dyDescent="0.2">
      <c r="B74" s="1"/>
      <c r="C74" s="19"/>
      <c r="D74" s="19"/>
      <c r="E74" s="19"/>
      <c r="F74" s="19"/>
    </row>
    <row r="75" spans="1:7" x14ac:dyDescent="0.2">
      <c r="B75" s="1"/>
      <c r="C75" s="19"/>
      <c r="D75" s="19"/>
      <c r="E75" s="19"/>
      <c r="F75" s="19"/>
    </row>
    <row r="76" spans="1:7" x14ac:dyDescent="0.2">
      <c r="B76" s="1"/>
      <c r="C76" s="19"/>
      <c r="D76" s="19"/>
      <c r="E76" s="19"/>
      <c r="F76" s="19"/>
    </row>
    <row r="77" spans="1:7" x14ac:dyDescent="0.2">
      <c r="B77" s="1"/>
      <c r="C77" s="19"/>
      <c r="D77" s="19"/>
      <c r="E77" s="19"/>
      <c r="F77" s="19"/>
    </row>
    <row r="78" spans="1:7" x14ac:dyDescent="0.2">
      <c r="B78" s="1"/>
      <c r="C78" s="19"/>
      <c r="D78" s="19"/>
      <c r="E78" s="19"/>
      <c r="F78" s="19"/>
    </row>
    <row r="79" spans="1:7" x14ac:dyDescent="0.2">
      <c r="B79" s="1"/>
      <c r="C79" s="19"/>
      <c r="D79" s="19"/>
      <c r="E79" s="19"/>
      <c r="F79" s="19"/>
    </row>
    <row r="80" spans="1:7" x14ac:dyDescent="0.2">
      <c r="B80" s="1"/>
      <c r="C80" s="19"/>
      <c r="D80" s="19"/>
      <c r="E80" s="19"/>
      <c r="F80" s="19"/>
    </row>
    <row r="81" spans="2:6" x14ac:dyDescent="0.2">
      <c r="B81" s="1"/>
      <c r="C81" s="19"/>
      <c r="D81" s="19"/>
      <c r="E81" s="19"/>
      <c r="F81" s="19"/>
    </row>
    <row r="82" spans="2:6" x14ac:dyDescent="0.2">
      <c r="B82" s="1"/>
      <c r="C82" s="19"/>
      <c r="D82" s="19"/>
      <c r="E82" s="19"/>
      <c r="F82" s="19"/>
    </row>
    <row r="83" spans="2:6" x14ac:dyDescent="0.2">
      <c r="B83" s="1"/>
      <c r="C83" s="19"/>
      <c r="D83" s="19"/>
      <c r="E83" s="19"/>
      <c r="F83" s="19"/>
    </row>
    <row r="84" spans="2:6" x14ac:dyDescent="0.2">
      <c r="B84" s="1"/>
      <c r="C84" s="19"/>
      <c r="D84" s="19"/>
      <c r="E84" s="19"/>
      <c r="F84" s="19"/>
    </row>
    <row r="85" spans="2:6" x14ac:dyDescent="0.2">
      <c r="B85" s="1"/>
      <c r="C85" s="19"/>
      <c r="D85" s="19"/>
      <c r="E85" s="19"/>
      <c r="F85" s="19"/>
    </row>
    <row r="86" spans="2:6" x14ac:dyDescent="0.2">
      <c r="B86" s="1"/>
      <c r="C86" s="19"/>
      <c r="D86" s="19"/>
      <c r="E86" s="19"/>
      <c r="F86" s="19"/>
    </row>
    <row r="87" spans="2:6" x14ac:dyDescent="0.2">
      <c r="B87" s="1"/>
      <c r="C87" s="19"/>
      <c r="D87" s="19"/>
      <c r="E87" s="19"/>
      <c r="F87" s="19"/>
    </row>
    <row r="88" spans="2:6" x14ac:dyDescent="0.2">
      <c r="B88" s="1"/>
      <c r="C88" s="19"/>
      <c r="D88" s="19"/>
      <c r="E88" s="19"/>
      <c r="F88" s="19"/>
    </row>
    <row r="89" spans="2:6" x14ac:dyDescent="0.2">
      <c r="B89" s="1"/>
      <c r="C89" s="19"/>
      <c r="D89" s="19"/>
      <c r="E89" s="19"/>
      <c r="F89" s="19"/>
    </row>
    <row r="90" spans="2:6" x14ac:dyDescent="0.2">
      <c r="B90" s="1"/>
      <c r="C90" s="19"/>
      <c r="D90" s="19"/>
      <c r="E90" s="19"/>
      <c r="F90" s="19"/>
    </row>
    <row r="91" spans="2:6" x14ac:dyDescent="0.2">
      <c r="B91" s="1"/>
      <c r="C91" s="19"/>
      <c r="D91" s="19"/>
      <c r="E91" s="19"/>
      <c r="F91" s="19"/>
    </row>
    <row r="92" spans="2:6" x14ac:dyDescent="0.2">
      <c r="B92" s="1"/>
      <c r="C92" s="19"/>
      <c r="D92" s="19"/>
      <c r="E92" s="19"/>
      <c r="F92" s="19"/>
    </row>
    <row r="93" spans="2:6" x14ac:dyDescent="0.2">
      <c r="B93" s="1"/>
      <c r="C93" s="19"/>
      <c r="D93" s="19"/>
      <c r="E93" s="19"/>
      <c r="F93" s="19"/>
    </row>
    <row r="94" spans="2:6" x14ac:dyDescent="0.2">
      <c r="B94" s="1"/>
      <c r="C94" s="19"/>
      <c r="D94" s="19"/>
      <c r="E94" s="19"/>
      <c r="F94" s="19"/>
    </row>
    <row r="95" spans="2:6" x14ac:dyDescent="0.2">
      <c r="B95" s="1"/>
      <c r="C95" s="19"/>
      <c r="D95" s="19"/>
      <c r="E95" s="19"/>
      <c r="F95" s="19"/>
    </row>
    <row r="96" spans="2:6" x14ac:dyDescent="0.2">
      <c r="B96" s="1"/>
      <c r="C96" s="19"/>
      <c r="D96" s="19"/>
      <c r="E96" s="19"/>
      <c r="F96" s="19"/>
    </row>
    <row r="97" spans="2:6" x14ac:dyDescent="0.2">
      <c r="B97" s="1"/>
      <c r="C97" s="19"/>
      <c r="D97" s="19"/>
      <c r="E97" s="19"/>
      <c r="F97" s="19"/>
    </row>
    <row r="98" spans="2:6" x14ac:dyDescent="0.2">
      <c r="B98" s="1"/>
      <c r="C98" s="19"/>
      <c r="D98" s="19"/>
      <c r="E98" s="19"/>
      <c r="F98" s="19"/>
    </row>
    <row r="99" spans="2:6" x14ac:dyDescent="0.2">
      <c r="B99" s="1"/>
      <c r="C99" s="19"/>
      <c r="D99" s="19"/>
      <c r="E99" s="19"/>
      <c r="F99" s="19"/>
    </row>
    <row r="100" spans="2:6" x14ac:dyDescent="0.2">
      <c r="B100" s="1"/>
      <c r="C100" s="19"/>
      <c r="D100" s="19"/>
      <c r="E100" s="19"/>
      <c r="F100" s="19"/>
    </row>
    <row r="101" spans="2:6" x14ac:dyDescent="0.2">
      <c r="B101" s="1"/>
      <c r="C101" s="19"/>
      <c r="D101" s="19"/>
      <c r="E101" s="19"/>
      <c r="F101" s="19"/>
    </row>
    <row r="102" spans="2:6" x14ac:dyDescent="0.2">
      <c r="B102" s="1"/>
      <c r="C102" s="19"/>
      <c r="D102" s="19"/>
      <c r="E102" s="19"/>
      <c r="F102" s="19"/>
    </row>
    <row r="103" spans="2:6" x14ac:dyDescent="0.2">
      <c r="B103" s="1"/>
      <c r="C103" s="19"/>
      <c r="D103" s="19"/>
      <c r="E103" s="19"/>
      <c r="F103" s="19"/>
    </row>
    <row r="104" spans="2:6" x14ac:dyDescent="0.2">
      <c r="B104" s="1"/>
      <c r="C104" s="19"/>
      <c r="D104" s="19"/>
      <c r="E104" s="19"/>
      <c r="F104" s="19"/>
    </row>
    <row r="105" spans="2:6" x14ac:dyDescent="0.2">
      <c r="B105" s="1"/>
      <c r="C105" s="19"/>
      <c r="D105" s="19"/>
      <c r="E105" s="19"/>
      <c r="F105" s="19"/>
    </row>
    <row r="106" spans="2:6" x14ac:dyDescent="0.2">
      <c r="B106" s="1"/>
      <c r="C106" s="19"/>
      <c r="D106" s="19"/>
      <c r="E106" s="19"/>
      <c r="F106" s="19"/>
    </row>
    <row r="107" spans="2:6" x14ac:dyDescent="0.2">
      <c r="B107" s="1"/>
      <c r="C107" s="19"/>
      <c r="D107" s="19"/>
      <c r="E107" s="19"/>
      <c r="F107" s="19"/>
    </row>
    <row r="108" spans="2:6" x14ac:dyDescent="0.2">
      <c r="B108" s="1"/>
      <c r="C108" s="19"/>
      <c r="D108" s="19"/>
      <c r="E108" s="19"/>
      <c r="F108" s="19"/>
    </row>
    <row r="109" spans="2:6" x14ac:dyDescent="0.2">
      <c r="B109" s="1"/>
      <c r="C109" s="19"/>
      <c r="D109" s="19"/>
      <c r="E109" s="19"/>
      <c r="F109" s="19"/>
    </row>
    <row r="110" spans="2:6" x14ac:dyDescent="0.2">
      <c r="B110" s="1"/>
      <c r="C110" s="19"/>
      <c r="D110" s="19"/>
      <c r="E110" s="19"/>
      <c r="F110" s="19"/>
    </row>
    <row r="111" spans="2:6" x14ac:dyDescent="0.2">
      <c r="B111" s="1"/>
      <c r="C111" s="19"/>
      <c r="D111" s="19"/>
      <c r="E111" s="19"/>
      <c r="F111" s="19"/>
    </row>
    <row r="112" spans="2:6" x14ac:dyDescent="0.2">
      <c r="B112" s="1"/>
      <c r="C112" s="19"/>
      <c r="D112" s="19"/>
      <c r="E112" s="19"/>
      <c r="F112" s="19"/>
    </row>
    <row r="113" spans="2:6" x14ac:dyDescent="0.2">
      <c r="B113" s="1"/>
      <c r="C113" s="19"/>
      <c r="D113" s="19"/>
      <c r="E113" s="19"/>
      <c r="F113" s="19"/>
    </row>
    <row r="114" spans="2:6" x14ac:dyDescent="0.2">
      <c r="B114" s="1"/>
      <c r="C114" s="19"/>
      <c r="D114" s="19"/>
      <c r="E114" s="19"/>
      <c r="F114" s="19"/>
    </row>
    <row r="115" spans="2:6" x14ac:dyDescent="0.2">
      <c r="B115" s="1"/>
      <c r="C115" s="19"/>
      <c r="D115" s="19"/>
      <c r="E115" s="19"/>
      <c r="F115" s="19"/>
    </row>
    <row r="116" spans="2:6" x14ac:dyDescent="0.2">
      <c r="B116" s="1"/>
      <c r="C116" s="19"/>
      <c r="D116" s="19"/>
      <c r="E116" s="19"/>
      <c r="F116" s="19"/>
    </row>
    <row r="117" spans="2:6" x14ac:dyDescent="0.2">
      <c r="B117" s="1"/>
      <c r="C117" s="19"/>
      <c r="D117" s="19"/>
      <c r="E117" s="19"/>
      <c r="F117" s="19"/>
    </row>
    <row r="118" spans="2:6" x14ac:dyDescent="0.2">
      <c r="B118" s="1"/>
      <c r="C118" s="19"/>
      <c r="D118" s="19"/>
      <c r="E118" s="19"/>
      <c r="F118" s="19"/>
    </row>
    <row r="119" spans="2:6" x14ac:dyDescent="0.2">
      <c r="B119" s="1"/>
      <c r="C119" s="19"/>
      <c r="D119" s="19"/>
      <c r="E119" s="19"/>
      <c r="F119" s="19"/>
    </row>
    <row r="120" spans="2:6" x14ac:dyDescent="0.2">
      <c r="B120" s="1"/>
      <c r="C120" s="19"/>
      <c r="D120" s="19"/>
      <c r="E120" s="19"/>
      <c r="F120" s="19"/>
    </row>
    <row r="121" spans="2:6" x14ac:dyDescent="0.2">
      <c r="B121" s="1"/>
      <c r="C121" s="19"/>
      <c r="D121" s="19"/>
      <c r="E121" s="19"/>
      <c r="F121" s="19"/>
    </row>
    <row r="122" spans="2:6" x14ac:dyDescent="0.2">
      <c r="B122" s="1"/>
      <c r="C122" s="19"/>
      <c r="D122" s="19"/>
      <c r="E122" s="19"/>
      <c r="F122" s="19"/>
    </row>
    <row r="123" spans="2:6" x14ac:dyDescent="0.2">
      <c r="B123" s="1"/>
      <c r="C123" s="19"/>
      <c r="D123" s="19"/>
      <c r="E123" s="19"/>
      <c r="F123" s="19"/>
    </row>
    <row r="124" spans="2:6" x14ac:dyDescent="0.2">
      <c r="B124" s="1"/>
      <c r="C124" s="19"/>
      <c r="D124" s="19"/>
      <c r="E124" s="19"/>
      <c r="F124" s="19"/>
    </row>
    <row r="125" spans="2:6" x14ac:dyDescent="0.2">
      <c r="B125" s="1"/>
      <c r="C125" s="19"/>
      <c r="D125" s="19"/>
      <c r="E125" s="19"/>
      <c r="F125" s="19"/>
    </row>
    <row r="126" spans="2:6" x14ac:dyDescent="0.2">
      <c r="B126" s="1"/>
      <c r="C126" s="19"/>
      <c r="D126" s="19"/>
      <c r="E126" s="19"/>
      <c r="F126" s="19"/>
    </row>
    <row r="127" spans="2:6" x14ac:dyDescent="0.2">
      <c r="B127" s="1"/>
      <c r="C127" s="19"/>
      <c r="D127" s="19"/>
      <c r="E127" s="19"/>
      <c r="F12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Membership</vt:lpstr>
      <vt:lpstr>Home</vt:lpstr>
      <vt:lpstr>International</vt:lpstr>
      <vt:lpstr>Junior</vt:lpstr>
      <vt:lpstr>Women</vt:lpstr>
      <vt:lpstr>Admin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2022-01-27T15:55:04Z</dcterms:created>
  <dcterms:modified xsi:type="dcterms:W3CDTF">2023-03-29T21:24:11Z</dcterms:modified>
</cp:coreProperties>
</file>